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\2021\Vanek_geodet\"/>
    </mc:Choice>
  </mc:AlternateContent>
  <bookViews>
    <workbookView xWindow="0" yWindow="0" windowWidth="0" windowHeight="0"/>
  </bookViews>
  <sheets>
    <sheet name="Rekapitulace stavby" sheetId="1" r:id="rId1"/>
    <sheet name="00 - Polní cesta HPC 4, k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'00 - Polní cesta HPC 4, k...'!$C$95:$K$285</definedName>
    <definedName name="_xlnm.Print_Area" localSheetId="1">'00 - Polní cesta HPC 4, k...'!$C$4:$J$39,'00 - Polní cesta HPC 4, k...'!$C$45:$J$77,'00 - Polní cesta HPC 4, k...'!$C$83:$K$285</definedName>
    <definedName name="_xlnm.Print_Titles" localSheetId="1">'00 - Polní cesta HPC 4, k...'!$95:$95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85"/>
  <c r="BH285"/>
  <c r="BG285"/>
  <c r="BF285"/>
  <c r="T285"/>
  <c r="T284"/>
  <c r="R285"/>
  <c r="R284"/>
  <c r="P285"/>
  <c r="P284"/>
  <c r="BI282"/>
  <c r="BH282"/>
  <c r="BG282"/>
  <c r="BF282"/>
  <c r="T282"/>
  <c r="T281"/>
  <c r="R282"/>
  <c r="R281"/>
  <c r="P282"/>
  <c r="P281"/>
  <c r="BI280"/>
  <c r="BH280"/>
  <c r="BG280"/>
  <c r="BF280"/>
  <c r="T280"/>
  <c r="T279"/>
  <c r="R280"/>
  <c r="R279"/>
  <c r="P280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69"/>
  <c r="BH269"/>
  <c r="BG269"/>
  <c r="BF269"/>
  <c r="T269"/>
  <c r="T268"/>
  <c r="R269"/>
  <c r="R268"/>
  <c r="P269"/>
  <c r="P268"/>
  <c r="BI266"/>
  <c r="BH266"/>
  <c r="BG266"/>
  <c r="BF266"/>
  <c r="T266"/>
  <c r="T265"/>
  <c r="T264"/>
  <c r="R266"/>
  <c r="R265"/>
  <c r="R264"/>
  <c r="P266"/>
  <c r="P265"/>
  <c r="P264"/>
  <c r="BI263"/>
  <c r="BH263"/>
  <c r="BG263"/>
  <c r="BF263"/>
  <c r="T263"/>
  <c r="T262"/>
  <c r="R263"/>
  <c r="R262"/>
  <c r="P263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F90"/>
  <c r="E88"/>
  <c r="F52"/>
  <c r="E50"/>
  <c r="J24"/>
  <c r="E24"/>
  <c r="J55"/>
  <c r="J23"/>
  <c r="J21"/>
  <c r="E21"/>
  <c r="J92"/>
  <c r="J20"/>
  <c r="J18"/>
  <c r="E18"/>
  <c r="F93"/>
  <c r="J17"/>
  <c r="J15"/>
  <c r="E15"/>
  <c r="F54"/>
  <c r="J14"/>
  <c r="J12"/>
  <c r="J90"/>
  <c r="E7"/>
  <c r="E86"/>
  <c i="1" r="L50"/>
  <c r="AM50"/>
  <c r="AM49"/>
  <c r="L49"/>
  <c r="AM47"/>
  <c r="L47"/>
  <c r="L45"/>
  <c r="L44"/>
  <c i="2" r="J282"/>
  <c r="J275"/>
  <c r="J258"/>
  <c r="BK239"/>
  <c r="J213"/>
  <c r="J195"/>
  <c r="BK166"/>
  <c r="J141"/>
  <c r="BK110"/>
  <c i="1" r="AS54"/>
  <c i="2" r="J260"/>
  <c r="BK237"/>
  <c r="BK209"/>
  <c r="BK193"/>
  <c r="BK145"/>
  <c r="BK128"/>
  <c r="BK112"/>
  <c r="BK273"/>
  <c r="BK249"/>
  <c r="J237"/>
  <c r="J206"/>
  <c r="BK190"/>
  <c r="J166"/>
  <c r="BK151"/>
  <c r="J139"/>
  <c r="J126"/>
  <c r="BK103"/>
  <c r="BK251"/>
  <c r="J219"/>
  <c r="BK184"/>
  <c r="J162"/>
  <c r="J153"/>
  <c r="BK141"/>
  <c r="J112"/>
  <c r="J285"/>
  <c r="J266"/>
  <c r="BK247"/>
  <c r="J226"/>
  <c r="BK203"/>
  <c r="J181"/>
  <c r="BK171"/>
  <c r="BK160"/>
  <c r="BK124"/>
  <c r="BK101"/>
  <c r="BK282"/>
  <c r="BK275"/>
  <c r="J251"/>
  <c r="BK230"/>
  <c r="J203"/>
  <c r="J171"/>
  <c r="J143"/>
  <c r="J119"/>
  <c r="BK108"/>
  <c r="BK260"/>
  <c r="BK253"/>
  <c r="BK232"/>
  <c r="BK195"/>
  <c r="J174"/>
  <c r="BK153"/>
  <c r="J145"/>
  <c r="J135"/>
  <c r="BK119"/>
  <c r="BK269"/>
  <c r="J263"/>
  <c r="J234"/>
  <c r="BK217"/>
  <c r="BK181"/>
  <c r="J160"/>
  <c r="J151"/>
  <c r="BK135"/>
  <c r="J128"/>
  <c r="J108"/>
  <c r="BK280"/>
  <c r="BK263"/>
  <c r="BK245"/>
  <c r="BK223"/>
  <c r="J200"/>
  <c r="J179"/>
  <c r="J169"/>
  <c r="J158"/>
  <c r="BK116"/>
  <c r="BK285"/>
  <c r="J273"/>
  <c r="J245"/>
  <c r="BK226"/>
  <c r="BK200"/>
  <c r="BK169"/>
  <c r="J133"/>
  <c r="J116"/>
  <c r="J101"/>
  <c r="BK258"/>
  <c r="J247"/>
  <c r="J230"/>
  <c r="J198"/>
  <c r="J177"/>
  <c r="J164"/>
  <c r="J149"/>
  <c r="BK143"/>
  <c r="J131"/>
  <c r="J105"/>
  <c r="BK266"/>
  <c r="BK242"/>
  <c r="J223"/>
  <c r="J190"/>
  <c r="BK174"/>
  <c r="BK158"/>
  <c r="BK149"/>
  <c r="BK133"/>
  <c r="BK126"/>
  <c r="J99"/>
  <c r="J277"/>
  <c r="J269"/>
  <c r="J253"/>
  <c r="BK234"/>
  <c r="J217"/>
  <c r="BK198"/>
  <c r="BK177"/>
  <c r="BK164"/>
  <c r="BK139"/>
  <c r="J103"/>
  <c r="BK277"/>
  <c r="J256"/>
  <c r="J239"/>
  <c r="BK213"/>
  <c r="BK206"/>
  <c r="J184"/>
  <c r="BK156"/>
  <c r="J137"/>
  <c r="J110"/>
  <c r="J280"/>
  <c r="BK256"/>
  <c r="J242"/>
  <c r="BK219"/>
  <c r="J193"/>
  <c r="BK162"/>
  <c r="BK147"/>
  <c r="BK137"/>
  <c r="J124"/>
  <c r="BK99"/>
  <c r="J249"/>
  <c r="J232"/>
  <c r="J209"/>
  <c r="BK179"/>
  <c r="J156"/>
  <c r="J147"/>
  <c r="BK131"/>
  <c r="BK105"/>
  <c l="1" r="R98"/>
  <c r="R183"/>
  <c r="BK98"/>
  <c r="J98"/>
  <c r="J61"/>
  <c r="P98"/>
  <c r="T98"/>
  <c r="BK183"/>
  <c r="J183"/>
  <c r="J62"/>
  <c r="P183"/>
  <c r="T183"/>
  <c r="BK202"/>
  <c r="J202"/>
  <c r="J63"/>
  <c r="P202"/>
  <c r="R202"/>
  <c r="T202"/>
  <c r="BK208"/>
  <c r="J208"/>
  <c r="J64"/>
  <c r="P208"/>
  <c r="R208"/>
  <c r="T208"/>
  <c r="BK236"/>
  <c r="J236"/>
  <c r="J65"/>
  <c r="P236"/>
  <c r="R236"/>
  <c r="T236"/>
  <c r="BK244"/>
  <c r="J244"/>
  <c r="J66"/>
  <c r="P244"/>
  <c r="R244"/>
  <c r="T244"/>
  <c r="BK255"/>
  <c r="J255"/>
  <c r="J67"/>
  <c r="P255"/>
  <c r="R255"/>
  <c r="T255"/>
  <c r="BK272"/>
  <c r="J272"/>
  <c r="J73"/>
  <c r="P272"/>
  <c r="P271"/>
  <c r="R272"/>
  <c r="R271"/>
  <c r="T272"/>
  <c r="T271"/>
  <c r="E48"/>
  <c r="J52"/>
  <c r="F92"/>
  <c r="BE99"/>
  <c r="BE116"/>
  <c r="BE143"/>
  <c r="BE193"/>
  <c r="BE195"/>
  <c r="BE198"/>
  <c r="BE200"/>
  <c r="BE203"/>
  <c r="BE230"/>
  <c r="BE237"/>
  <c r="BE253"/>
  <c r="BE256"/>
  <c r="BE258"/>
  <c r="F55"/>
  <c r="J93"/>
  <c r="BE108"/>
  <c r="BE156"/>
  <c r="BE158"/>
  <c r="BE166"/>
  <c r="BE179"/>
  <c r="BE181"/>
  <c r="BE206"/>
  <c r="BE209"/>
  <c r="BE217"/>
  <c r="BE266"/>
  <c r="BE269"/>
  <c r="J54"/>
  <c r="BE124"/>
  <c r="BE126"/>
  <c r="BE135"/>
  <c r="BE137"/>
  <c r="BE139"/>
  <c r="BE147"/>
  <c r="BE149"/>
  <c r="BE160"/>
  <c r="BE162"/>
  <c r="BE164"/>
  <c r="BE174"/>
  <c r="BE177"/>
  <c r="BE219"/>
  <c r="BE232"/>
  <c r="BE239"/>
  <c r="BE245"/>
  <c r="BE247"/>
  <c r="BE249"/>
  <c r="BE251"/>
  <c r="BE263"/>
  <c r="BE275"/>
  <c r="BE285"/>
  <c r="BE101"/>
  <c r="BE103"/>
  <c r="BE105"/>
  <c r="BE110"/>
  <c r="BE112"/>
  <c r="BE119"/>
  <c r="BE128"/>
  <c r="BE131"/>
  <c r="BE133"/>
  <c r="BE141"/>
  <c r="BE145"/>
  <c r="BE151"/>
  <c r="BE153"/>
  <c r="BE169"/>
  <c r="BE171"/>
  <c r="BE184"/>
  <c r="BE190"/>
  <c r="BE213"/>
  <c r="BE223"/>
  <c r="BE226"/>
  <c r="BE234"/>
  <c r="BE242"/>
  <c r="BE260"/>
  <c r="BE273"/>
  <c r="BE277"/>
  <c r="BE280"/>
  <c r="BE282"/>
  <c r="BK262"/>
  <c r="J262"/>
  <c r="J68"/>
  <c r="BK265"/>
  <c r="J265"/>
  <c r="J70"/>
  <c r="BK268"/>
  <c r="J268"/>
  <c r="J71"/>
  <c r="BK279"/>
  <c r="J279"/>
  <c r="J74"/>
  <c r="BK281"/>
  <c r="J281"/>
  <c r="J75"/>
  <c r="BK284"/>
  <c r="J284"/>
  <c r="J76"/>
  <c r="J34"/>
  <c i="1" r="AW55"/>
  <c i="2" r="F35"/>
  <c i="1" r="BB55"/>
  <c r="BB54"/>
  <c r="W31"/>
  <c i="2" r="F36"/>
  <c i="1" r="BC55"/>
  <c r="BC54"/>
  <c r="AY54"/>
  <c i="2" r="F34"/>
  <c i="1" r="BA55"/>
  <c r="BA54"/>
  <c r="AW54"/>
  <c r="AK30"/>
  <c i="2" r="F37"/>
  <c i="1" r="BD55"/>
  <c r="BD54"/>
  <c r="W33"/>
  <c i="2" l="1" r="T97"/>
  <c r="T96"/>
  <c r="P97"/>
  <c r="P96"/>
  <c i="1" r="AU55"/>
  <c i="2" r="R97"/>
  <c r="R96"/>
  <c r="BK97"/>
  <c r="J97"/>
  <c r="J60"/>
  <c r="BK264"/>
  <c r="J264"/>
  <c r="J69"/>
  <c r="BK271"/>
  <c r="J271"/>
  <c r="J72"/>
  <c i="1" r="W30"/>
  <c r="AU54"/>
  <c r="W32"/>
  <c i="2" r="J33"/>
  <c i="1" r="AV55"/>
  <c r="AT55"/>
  <c r="AX54"/>
  <c i="2" r="F33"/>
  <c i="1" r="AZ55"/>
  <c r="AZ54"/>
  <c r="AV54"/>
  <c r="AK29"/>
  <c i="2" l="1" r="BK96"/>
  <c r="J96"/>
  <c r="J59"/>
  <c i="1" r="AT54"/>
  <c r="W29"/>
  <c i="2" l="1" r="J30"/>
  <c i="1" r="AG55"/>
  <c r="AG54"/>
  <c r="AN54"/>
  <c l="1" r="AN55"/>
  <c i="2" r="J39"/>
  <c i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<sst xmlns="http://schemas.openxmlformats.org/spreadsheetml/2006/main">
  <si>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</si>
  <si>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</si>
  <si>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</si>
  <si>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</si>
  <si>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</si>
  <si>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{bb67708d-809c-4f60-90bf-b4dc4cb46954}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</si>
  <si>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</si>
  <si>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</si>
  <si>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</si>
  <si>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</si>
  <si>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</si>
  <si>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</si>
  <si>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</si>
  <si>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</si>
  <si>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202101a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</si>
  <si>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</si>
  <si>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</si>
  <si>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HPC 4, k.ú. Břežany</t>
  </si>
  <si>
    <t>KSO:</t>
  </si>
  <si>
    <t/>
  </si>
  <si>
    <t>CC-CZ:</t>
  </si>
  <si>
    <t>Místo:</t>
  </si>
  <si>
    <t xml:space="preserve"> </t>
  </si>
  <si>
    <t>Datum:</t>
  </si>
  <si>
    <t>5. 2. 2021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</si>
  <si>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</si>
  <si>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</si>
  <si>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</si>
  <si>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</si>
  <si>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</si>
  <si>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</si>
  <si>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</si>
  <si>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</si>
  <si>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</si>
  <si>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</si>
  <si>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</si>
  <si>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</si>
  <si>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</si>
  <si>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</si>
  <si>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</si>
  <si>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</si>
  <si>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</si>
  <si>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</si>
  <si>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</si>
  <si>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</si>
  <si>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</si>
  <si>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</si>
  <si>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</si>
  <si>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</si>
  <si>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</si>
  <si>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</si>
  <si>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</si>
  <si>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</si>
  <si>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</si>
  <si>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</si>
  <si>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</si>
  <si>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</si>
  <si>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</si>
  <si>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</si>
  <si>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</si>
  <si>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</si>
  <si>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</si>
  <si>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</si>
  <si>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</si>
  <si>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</si>
  <si>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</si>
  <si>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</si>
  <si>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</si>
  <si>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</si>
  <si>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</si>
  <si>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</si>
  <si>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</si>
  <si>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</si>
  <si>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</si>
  <si>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</si>
  <si>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STA</t>
  </si>
  <si>
    <t>1</t>
  </si>
  <si>
    <t>{4354a78b-2a5d-4e8d-b31f-6eb7c48003e6}</t>
  </si>
  <si>
    <t>2</t>
  </si>
  <si>
    <t>KRYCÍ LIST SOUPISU PRACÍ</t>
  </si>
  <si>
    <t>Objekt:</t>
  </si>
  <si>
    <t>00 - Polní cesta HPC 4, k.ú. Břežany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</si>
  <si>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</si>
  <si>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</si>
  <si>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</si>
  <si>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</si>
  <si>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</si>
  <si>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</si>
  <si>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</si>
  <si>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</si>
  <si>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</si>
  <si>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</si>
  <si>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</si>
  <si>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</si>
  <si>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</si>
  <si>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</si>
  <si>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</si>
  <si>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767 - Konstrukce zámečnické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</si>
  <si>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</si>
  <si>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</si>
  <si>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</si>
  <si>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</si>
  <si>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</si>
  <si>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</si>
  <si>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</si>
  <si>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</si>
  <si>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</si>
  <si>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</si>
  <si>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</si>
  <si>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</si>
  <si>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</si>
  <si>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</si>
  <si>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</si>
  <si>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</si>
  <si>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</si>
  <si>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</si>
  <si>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</si>
  <si>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</si>
  <si>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</si>
  <si>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</si>
  <si>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</si>
  <si>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111251201</t>
  </si>
  <si>
    <t>Odstranění křovin a stromů s odstraněním kořenů strojně průměru kmene do 100 mm v rovině nebo ve svahu sklonu terénu přes 1:5, při celkové ploše do 100 m2</t>
  </si>
  <si>
    <t>m2</t>
  </si>
  <si>
    <t>CS ÚRS 2021 01</t>
  </si>
  <si>
    <t>4</t>
  </si>
  <si>
    <t>1237232082</t>
  </si>
  <si>
    <t>VV</t>
  </si>
  <si>
    <t>60,00</t>
  </si>
  <si>
    <t>111301111</t>
  </si>
  <si>
    <t>Sejmutí drnu tl. do 100 mm, v jakékoliv ploše</t>
  </si>
  <si>
    <t>-455878457</t>
  </si>
  <si>
    <t>1180,00</t>
  </si>
  <si>
    <t>3</t>
  </si>
  <si>
    <t>113154112</t>
  </si>
  <si>
    <t>Frézování živičného podkladu nebo krytu s naložením na dopravní prostředek plochy do 500 m2 bez překážek v trase pruhu šířky do 0,5 m, tloušťky vrstvy 40 mm</t>
  </si>
  <si>
    <t>-2060343979</t>
  </si>
  <si>
    <t>0,15*25,50</t>
  </si>
  <si>
    <t>116951201</t>
  </si>
  <si>
    <t>Úprava zemin vápnem nebo směsnými hydraulickými pojivy za účelem zlepšení mechanických vlastností a zpracovatelnosti, bez dodávky materiálu u hrubých terénních úprav, násypů a zásypů</t>
  </si>
  <si>
    <t>m3</t>
  </si>
  <si>
    <t>1297387043</t>
  </si>
  <si>
    <t>"tl.300mm"</t>
  </si>
  <si>
    <t>3321,50*0,30</t>
  </si>
  <si>
    <t>5</t>
  </si>
  <si>
    <t>M</t>
  </si>
  <si>
    <t>58530170</t>
  </si>
  <si>
    <t>vápno nehašené CL 90-Q pro úpravu zemin standardní</t>
  </si>
  <si>
    <t>t</t>
  </si>
  <si>
    <t>8</t>
  </si>
  <si>
    <t>196328015</t>
  </si>
  <si>
    <t>3321,50*0,30*0,053*0,50</t>
  </si>
  <si>
    <t>6</t>
  </si>
  <si>
    <t>58521130</t>
  </si>
  <si>
    <t>cement portlandský CEM I 42,5MPa</t>
  </si>
  <si>
    <t>896967713</t>
  </si>
  <si>
    <t>7</t>
  </si>
  <si>
    <t>122252206</t>
  </si>
  <si>
    <t>Odkopávky a prokopávky nezapažené pro silnice a dálnice strojně v hornině třídy těžitelnosti I přes 1 000 do 5 000 m3</t>
  </si>
  <si>
    <t>-1721919516</t>
  </si>
  <si>
    <t>"odkopávka" 1522,50</t>
  </si>
  <si>
    <t xml:space="preserve">"příkop"             303,20</t>
  </si>
  <si>
    <t>Součet</t>
  </si>
  <si>
    <t>132212111</t>
  </si>
  <si>
    <t>Hloubení rýh šířky do 800 mm ručně zapažených i nezapažených, s urovnáním dna do předepsaného profilu a spádu v hornině třídy těžitelnosti I skupiny 3 soudržných</t>
  </si>
  <si>
    <t>-1237903736</t>
  </si>
  <si>
    <t xml:space="preserve">"sondy" </t>
  </si>
  <si>
    <t>0,80*1,50*2,50*5</t>
  </si>
  <si>
    <t>9</t>
  </si>
  <si>
    <t>132251104</t>
  </si>
  <si>
    <t>Hloubení nezapažených rýh šířky do 800 mm strojně s urovnáním dna do předepsaného profilu a spádu v hornině třídy těžitelnosti I skupiny 3 přes 100 m3</t>
  </si>
  <si>
    <t>-1756787362</t>
  </si>
  <si>
    <t xml:space="preserve">"drenáž "        62,10</t>
  </si>
  <si>
    <t xml:space="preserve">"vsaky"         22,13+165,00</t>
  </si>
  <si>
    <t xml:space="preserve">"chránička "   8,65</t>
  </si>
  <si>
    <t>10</t>
  </si>
  <si>
    <t>132251254</t>
  </si>
  <si>
    <t>Hloubení nezapažených rýh šířky přes 800 do 2 000 mm strojně s urovnáním dna do předepsaného profilu a spádu v hornině třídy těžitelnosti I skupiny 3 přes 100 do 500 m3</t>
  </si>
  <si>
    <t>-560802244</t>
  </si>
  <si>
    <t>"vsak" 132,51</t>
  </si>
  <si>
    <t>11</t>
  </si>
  <si>
    <t>162301501</t>
  </si>
  <si>
    <t>Vodorovné přemístění smýcených křovin do průměru kmene 100 mm na vzdálenost do 5 000 m</t>
  </si>
  <si>
    <t>1213728271</t>
  </si>
  <si>
    <t>12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</si>
  <si>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</si>
  <si>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</si>
  <si>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618671242</t>
  </si>
  <si>
    <t>"zemina na mezideponii a zpět"</t>
  </si>
  <si>
    <t>(25,00+258,20*0,10)*2</t>
  </si>
  <si>
    <t>13</t>
  </si>
  <si>
    <t>162702111</t>
  </si>
  <si>
    <t>Vodorovné přemístění drnu na suchu na vzdálenost přes 5000 do 6000 m</t>
  </si>
  <si>
    <t>13042847</t>
  </si>
  <si>
    <t>14</t>
  </si>
  <si>
    <t>162702119</t>
  </si>
  <si>
    <t>Vodorovné přemístění drnu na suchu Příplatek k ceně za každých dalších i započatých 1000 m</t>
  </si>
  <si>
    <t>-1354410762</t>
  </si>
  <si>
    <t>1180,00*4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</si>
  <si>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</si>
  <si>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</si>
  <si>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1123008467</t>
  </si>
  <si>
    <t>2162,57</t>
  </si>
  <si>
    <t>16</t>
  </si>
  <si>
    <t>167151101</t>
  </si>
  <si>
    <t>Nakládání, skládání a překládání neulehlého výkopku nebo sypaniny strojně nakládání, množství do 100 m3, z horniny třídy těžitelnosti I, skupiny 1 až 3</t>
  </si>
  <si>
    <t>947589772</t>
  </si>
  <si>
    <t>25,00+258,20*0,10</t>
  </si>
  <si>
    <t>17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</si>
  <si>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</si>
  <si>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</si>
  <si>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-1087428301</t>
  </si>
  <si>
    <t>25,00</t>
  </si>
  <si>
    <t>18</t>
  </si>
  <si>
    <t>171201221</t>
  </si>
  <si>
    <t>Poplatek za uložení stavebního odpadu na skládce (skládkovné) zeminy a kamení zatříděného do Katalogu odpadů pod kódem 17 05 04</t>
  </si>
  <si>
    <t>-1139235860</t>
  </si>
  <si>
    <t>2162,57*1,80</t>
  </si>
  <si>
    <t>19</t>
  </si>
  <si>
    <t>171251201</t>
  </si>
  <si>
    <t>Uložení sypaniny na skládky nebo meziskládky bez hutnění s upravením uložené sypaniny do předepsaného tvaru</t>
  </si>
  <si>
    <t>-816928041</t>
  </si>
  <si>
    <t>1825,70+257,88+132,51-25,00-285,20*0,10</t>
  </si>
  <si>
    <t>20</t>
  </si>
  <si>
    <t>174151101</t>
  </si>
  <si>
    <t>Zásyp sypaninou z jakékoliv horniny strojně s uložením výkopku ve vrstvách se zhutněním jam, šachet, rýh nebo kolem objektů v těchto vykopávkách</t>
  </si>
  <si>
    <t>-625384367</t>
  </si>
  <si>
    <t>15,00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</si>
  <si>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</si>
  <si>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</si>
  <si>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1102649443</t>
  </si>
  <si>
    <t>1182,00</t>
  </si>
  <si>
    <t>22</t>
  </si>
  <si>
    <t>181351103</t>
  </si>
  <si>
    <t>Rozprostření a urovnání ornice v rovině nebo ve svahu sklonu do 1:5 strojně při souvislé ploše přes 100 do 500 m2, tl. vrstvy do 200 mm</t>
  </si>
  <si>
    <t>1472183244</t>
  </si>
  <si>
    <t xml:space="preserve">"tl.100mm"  258,0</t>
  </si>
  <si>
    <t>23</t>
  </si>
  <si>
    <t>181411131</t>
  </si>
  <si>
    <t>Založení trávníku na půdě předem připravené plochy do 1000 m2 výsevem včetně utažení parkového v rovině nebo na svahu do 1:5</t>
  </si>
  <si>
    <t>1818680313</t>
  </si>
  <si>
    <t>2712,90+258,20</t>
  </si>
  <si>
    <t>24</t>
  </si>
  <si>
    <t>00572410</t>
  </si>
  <si>
    <t>osivo směs travní parková</t>
  </si>
  <si>
    <t>kg</t>
  </si>
  <si>
    <t>-1170912916</t>
  </si>
  <si>
    <t>(29,70+11,80)*3*1,05</t>
  </si>
  <si>
    <t>130,725*0,02 'Přepočtené koeficientem množství</t>
  </si>
  <si>
    <t>25</t>
  </si>
  <si>
    <t>181411133</t>
  </si>
  <si>
    <t>Založení trávníku na půdě předem připravené plochy do 1000 m2 výsevem včetně utažení parkového na svahu přes 1:2 do 1:1</t>
  </si>
  <si>
    <t>-2144841153</t>
  </si>
  <si>
    <t>1438,20-258,20</t>
  </si>
  <si>
    <t>26</t>
  </si>
  <si>
    <t>181951111</t>
  </si>
  <si>
    <t>Úprava pláně vyrovnáním výškových rozdílů strojně v hornině třídy těžitelnosti I, skupiny 1 až 3 bez zhutnění</t>
  </si>
  <si>
    <t>764312682</t>
  </si>
  <si>
    <t>258,20</t>
  </si>
  <si>
    <t>27</t>
  </si>
  <si>
    <t>181951112</t>
  </si>
  <si>
    <t>Úprava pláně vyrovnáním výškových rozdílů strojně v hornině třídy těžitelnosti I, skupiny 1 až 3 se zhutněním</t>
  </si>
  <si>
    <t>903377453</t>
  </si>
  <si>
    <t>3321,50</t>
  </si>
  <si>
    <t>28</t>
  </si>
  <si>
    <t>182151111</t>
  </si>
  <si>
    <t>Svahování trvalých svahů do projektovaných profilů strojně s potřebným přemístěním výkopku při svahování v zářezech v hornině třídy těžitelnosti I, skupiny 1 až 3</t>
  </si>
  <si>
    <t>-832872766</t>
  </si>
  <si>
    <t>29</t>
  </si>
  <si>
    <t>184818231</t>
  </si>
  <si>
    <t>Ochrana kmene bedněním před poškozením stavebním provozem zřízení včetně odstranění výšky bednění do 2 m průměru kmene do 300 mm</t>
  </si>
  <si>
    <t>kus</t>
  </si>
  <si>
    <t>-277077478</t>
  </si>
  <si>
    <t>10,00</t>
  </si>
  <si>
    <t>30</t>
  </si>
  <si>
    <t>185802113</t>
  </si>
  <si>
    <t>Hnojení půdy nebo trávníku v rovině nebo na svahu do 1:5 umělým hnojivem na široko</t>
  </si>
  <si>
    <t>-30578495</t>
  </si>
  <si>
    <t>"0,05kg/m2"</t>
  </si>
  <si>
    <t>(2971,10+1180,00)*0,00005</t>
  </si>
  <si>
    <t>31</t>
  </si>
  <si>
    <t>25191101</t>
  </si>
  <si>
    <t xml:space="preserve">Umělé plné hnojivo </t>
  </si>
  <si>
    <t>776768358</t>
  </si>
  <si>
    <t>207,56</t>
  </si>
  <si>
    <t>32</t>
  </si>
  <si>
    <t>185803111</t>
  </si>
  <si>
    <t>Ošetření trávníku jednorázové v rovině nebo na svahu do 1:5</t>
  </si>
  <si>
    <t>-542504034</t>
  </si>
  <si>
    <t xml:space="preserve">"provede se 2x" </t>
  </si>
  <si>
    <t>2971,10*2</t>
  </si>
  <si>
    <t>33</t>
  </si>
  <si>
    <t>185803113</t>
  </si>
  <si>
    <t>Ošetření trávníku jednorázové na svahu přes 1:2 do 1:1</t>
  </si>
  <si>
    <t>174204596</t>
  </si>
  <si>
    <t>1180,00*2</t>
  </si>
  <si>
    <t>34</t>
  </si>
  <si>
    <t>185804312</t>
  </si>
  <si>
    <t>Zalití rostlin vodou plochy záhonů jednotlivě přes 20 m2</t>
  </si>
  <si>
    <t>1488619329</t>
  </si>
  <si>
    <t>(2971,10+1180,00)*0,03</t>
  </si>
  <si>
    <t>35</t>
  </si>
  <si>
    <t>185851121</t>
  </si>
  <si>
    <t>Dovoz vody pro zálivku rostlin na vzdálenost do 1000 m</t>
  </si>
  <si>
    <t>-2087751246</t>
  </si>
  <si>
    <t>124,53</t>
  </si>
  <si>
    <t>36</t>
  </si>
  <si>
    <t>185851129</t>
  </si>
  <si>
    <t>Dovoz vody pro zálivku rostlin Příplatek k ceně za každých dalších i započatých 1000 m</t>
  </si>
  <si>
    <t>-1579503332</t>
  </si>
  <si>
    <t>124,53*5</t>
  </si>
  <si>
    <t>Zakládání</t>
  </si>
  <si>
    <t>37</t>
  </si>
  <si>
    <t>211531111</t>
  </si>
  <si>
    <t>Výplň kamenivem do rýh odvodňovacích žeber nebo trativodů bez zhutnění, s úpravou povrchu výplně kamenivem hrubým drceným frakce 16 až 63 mm</t>
  </si>
  <si>
    <t>1172591988</t>
  </si>
  <si>
    <t>"vsaky"</t>
  </si>
  <si>
    <t>22,13+132,51+151,80</t>
  </si>
  <si>
    <t>"drenáž"</t>
  </si>
  <si>
    <t>58,30+2,20</t>
  </si>
  <si>
    <t>38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</si>
  <si>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</si>
  <si>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</si>
  <si>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1490726971</t>
  </si>
  <si>
    <t>666,40+25,20</t>
  </si>
  <si>
    <t>39</t>
  </si>
  <si>
    <t>211971122</t>
  </si>
  <si>
    <t>Zřízení opláštění výplně z geotextilie odvodňovacích žeber nebo trativodů v rýze nebo zářezu se stěnami svislými nebo šikmými o sklonu přes 1:2 při rozvinuté šířce opláštění přes 2,5 m</t>
  </si>
  <si>
    <t>-1745807859</t>
  </si>
  <si>
    <t xml:space="preserve">"vsaky"  207,00+535,00+774,50</t>
  </si>
  <si>
    <t>40</t>
  </si>
  <si>
    <t>69311068</t>
  </si>
  <si>
    <t>geotextilie netkaná separační, ochranná, filtrační, drenážní P 300g/m2</t>
  </si>
  <si>
    <t>-1446042820</t>
  </si>
  <si>
    <t>(691,6+1516,50)*1,15</t>
  </si>
  <si>
    <t>2539,315*1,1845 'Přepočtené koeficientem množství</t>
  </si>
  <si>
    <t>41</t>
  </si>
  <si>
    <t>212312111</t>
  </si>
  <si>
    <t>Lože pro trativody z betonu prostého</t>
  </si>
  <si>
    <t>-1014480217</t>
  </si>
  <si>
    <t>0,50*0,05*(476,00+18,00)</t>
  </si>
  <si>
    <t>42</t>
  </si>
  <si>
    <t>212755214</t>
  </si>
  <si>
    <t>Trativody bez lože z drenážních trubek plastových flexibilních D 100 mm</t>
  </si>
  <si>
    <t>m</t>
  </si>
  <si>
    <t>-1498991053</t>
  </si>
  <si>
    <t>476,00+18,00</t>
  </si>
  <si>
    <t>Vodorovné konstrukce</t>
  </si>
  <si>
    <t>43</t>
  </si>
  <si>
    <t>451573111</t>
  </si>
  <si>
    <t>Lože pod potrubí, stoky a drobné objekty v otevřeném výkopu z písku a štěrkopísku do 63 mm</t>
  </si>
  <si>
    <t>-957428314</t>
  </si>
  <si>
    <t>"chráničky"</t>
  </si>
  <si>
    <t>0,70*0,10*9,50</t>
  </si>
  <si>
    <t>44</t>
  </si>
  <si>
    <t>452311171</t>
  </si>
  <si>
    <t>Podkladní a zajišťovací konstrukce z betonu prostého v otevřeném výkopu desky pod potrubí, stoky a drobné objekty z betonu tř. C 30/37</t>
  </si>
  <si>
    <t>-1045435361</t>
  </si>
  <si>
    <t>Komunikace pozemní</t>
  </si>
  <si>
    <t>45</t>
  </si>
  <si>
    <t>564851111</t>
  </si>
  <si>
    <t>Podklad ze štěrkodrti ŠD s rozprostřením a zhutněním, po zhutnění tl. 150 mm</t>
  </si>
  <si>
    <t>1204049375</t>
  </si>
  <si>
    <t xml:space="preserve">"polní cesta"   2674,60</t>
  </si>
  <si>
    <t xml:space="preserve">"sjezdy"            183,90</t>
  </si>
  <si>
    <t>46</t>
  </si>
  <si>
    <t>564861111</t>
  </si>
  <si>
    <t>Podklad ze štěrkodrti ŠD s rozprostřením a zhutněním, po zhutnění tl. 200 mm</t>
  </si>
  <si>
    <t>-147703422</t>
  </si>
  <si>
    <t xml:space="preserve">"polní cesta"   3095,60</t>
  </si>
  <si>
    <t>47</t>
  </si>
  <si>
    <t>564871112</t>
  </si>
  <si>
    <t>Podklad ze štěrkodrti ŠD s rozprostřením a zhutněním, po zhutnění tl. 260 mm</t>
  </si>
  <si>
    <t>-1762475475</t>
  </si>
  <si>
    <t>42,00</t>
  </si>
  <si>
    <t>48</t>
  </si>
  <si>
    <t>565155121</t>
  </si>
  <si>
    <t>Asfaltový beton vrstva podkladní ACP 16 (obalované kamenivo střednězrnné - OKS) s rozprostřením a zhutněním v pruhu šířky přes 3 m, po zhutnění tl. 70 mm</t>
  </si>
  <si>
    <t>1156922949</t>
  </si>
  <si>
    <t xml:space="preserve">"polní cesta"   2563,20</t>
  </si>
  <si>
    <t>49</t>
  </si>
  <si>
    <t>569841112</t>
  </si>
  <si>
    <t>Zpevnění krajnic nebo komunikací pro pěší s rozprostřením a zhutněním, po zhutnění štěrkodrtí tl. 130 mm</t>
  </si>
  <si>
    <t>809901887</t>
  </si>
  <si>
    <t xml:space="preserve">"tl.260mm , 2 vrstvy" </t>
  </si>
  <si>
    <t>591,00*0,50*2*2</t>
  </si>
  <si>
    <t>50</t>
  </si>
  <si>
    <t>577134121</t>
  </si>
  <si>
    <t>Asfaltový beton vrstva obrusná ACO 11 (ABS) s rozprostřením a se zhutněním z nemodifikovaného asfaltu v pruhu šířky přes 3 m tř. I, po zhutnění tl. 40 mm</t>
  </si>
  <si>
    <t>-1869084719</t>
  </si>
  <si>
    <t xml:space="preserve">"polní cesta"   2501,00</t>
  </si>
  <si>
    <t>51</t>
  </si>
  <si>
    <t>584121109</t>
  </si>
  <si>
    <t>Osazení silničních dílců ze železového betonu s podkladem z kameniva těženého do tl. 40 mm jakéhokoliv druhu a velikosti, na plochu jednotlivě přes 15 do 50 m2</t>
  </si>
  <si>
    <t>-677612877</t>
  </si>
  <si>
    <t>52</t>
  </si>
  <si>
    <t>59381009</t>
  </si>
  <si>
    <t>panel silniční 3,00x1,00x0,15m</t>
  </si>
  <si>
    <t>-2011010992</t>
  </si>
  <si>
    <t>42,00/3*1,01</t>
  </si>
  <si>
    <t>53</t>
  </si>
  <si>
    <t>599141111</t>
  </si>
  <si>
    <t>Vyplnění spár mezi silničními dílci jakékoliv tloušťky živičnou zálivkou</t>
  </si>
  <si>
    <t>458029513</t>
  </si>
  <si>
    <t>25,50</t>
  </si>
  <si>
    <t>Trubní vedení</t>
  </si>
  <si>
    <t>54</t>
  </si>
  <si>
    <t>871353121</t>
  </si>
  <si>
    <t>Montáž kanalizačního potrubí z plastů z tvrdého PVC těsněných gumovým kroužkem v otevřeném výkopu ve sklonu do 20 % DN 200</t>
  </si>
  <si>
    <t>48081098</t>
  </si>
  <si>
    <t>9,50*2</t>
  </si>
  <si>
    <t>55</t>
  </si>
  <si>
    <t>28613972</t>
  </si>
  <si>
    <t xml:space="preserve">trubka ochranná  PEHD 225x8,6mm</t>
  </si>
  <si>
    <t>1313154157</t>
  </si>
  <si>
    <t>19,00*1,015</t>
  </si>
  <si>
    <t>19,285*1,03 'Přepočtené koeficientem množství</t>
  </si>
  <si>
    <t>56</t>
  </si>
  <si>
    <t>899623181</t>
  </si>
  <si>
    <t>Obetonování potrubí nebo zdiva stok betonem prostým v otevřeném výkopu, beton tř. C 30/37</t>
  </si>
  <si>
    <t>-402121588</t>
  </si>
  <si>
    <t>0,70*0,30*9,50-0,11*0,11*3,14*19,00</t>
  </si>
  <si>
    <t>Ostatní konstrukce a práce, bourání</t>
  </si>
  <si>
    <t>57</t>
  </si>
  <si>
    <t>912211111</t>
  </si>
  <si>
    <t>Montáž směrového sloupku plastového s odrazkou prostým uložením bez betonového základu silničního</t>
  </si>
  <si>
    <t>-1192174020</t>
  </si>
  <si>
    <t>2,00</t>
  </si>
  <si>
    <t>58</t>
  </si>
  <si>
    <t>40445162</t>
  </si>
  <si>
    <t>sloupek směrový silniční plastový 1,0m</t>
  </si>
  <si>
    <t>1618235657</t>
  </si>
  <si>
    <t>59</t>
  </si>
  <si>
    <t>919726123</t>
  </si>
  <si>
    <t>Geotextilie netkaná pro ochranu, separaci nebo filtraci měrná hmotnost přes 300 do 500 g/m2</t>
  </si>
  <si>
    <t>1330525745</t>
  </si>
  <si>
    <t>60</t>
  </si>
  <si>
    <t>919735112</t>
  </si>
  <si>
    <t>Řezání stávajícího živičného krytu nebo podkladu hloubky přes 50 do 100 mm</t>
  </si>
  <si>
    <t>-606334074</t>
  </si>
  <si>
    <t>61</t>
  </si>
  <si>
    <t>938902113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</si>
  <si>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</si>
  <si>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1165569504</t>
  </si>
  <si>
    <t>120,00</t>
  </si>
  <si>
    <t>997</t>
  </si>
  <si>
    <t>Přesun sutě</t>
  </si>
  <si>
    <t>62</t>
  </si>
  <si>
    <t>997221551</t>
  </si>
  <si>
    <t>Vodorovná doprava suti bez naložení, ale se složením a s hrubým urovnáním ze sypkých materiálů, na vzdálenost do 1 km</t>
  </si>
  <si>
    <t>1083463428</t>
  </si>
  <si>
    <t>0,103*3,83</t>
  </si>
  <si>
    <t>63</t>
  </si>
  <si>
    <t>997221559</t>
  </si>
  <si>
    <t>Vodorovná doprava suti bez naložení, ale se složením a s hrubým urovnáním Příplatek k ceně za každý další i započatý 1 km přes 1 km</t>
  </si>
  <si>
    <t>671903553</t>
  </si>
  <si>
    <t>0,394*9</t>
  </si>
  <si>
    <t>64</t>
  </si>
  <si>
    <t>997221875</t>
  </si>
  <si>
    <t>Poplatek za uložení stavebního odpadu na recyklační skládce (skládkovné) asfaltového bez obsahu dehtu zatříděného do Katalogu odpadů pod kódem 17 03 02</t>
  </si>
  <si>
    <t>-1526063515</t>
  </si>
  <si>
    <t>0,394</t>
  </si>
  <si>
    <t>998</t>
  </si>
  <si>
    <t>Přesun hmot</t>
  </si>
  <si>
    <t>65</t>
  </si>
  <si>
    <t>998225111</t>
  </si>
  <si>
    <t>Přesun hmot pro komunikace s krytem z kameniva, monolitickým betonovým nebo živičným dopravní vzdálenost do 200 m jakékoliv délky objektu</t>
  </si>
  <si>
    <t>-825843811</t>
  </si>
  <si>
    <t>PSV</t>
  </si>
  <si>
    <t>Práce a dodávky PSV</t>
  </si>
  <si>
    <t>766</t>
  </si>
  <si>
    <t>Konstrukce truhlářské</t>
  </si>
  <si>
    <t>66</t>
  </si>
  <si>
    <t>766000001</t>
  </si>
  <si>
    <t>Nové dřevěné schůdky š. 1,00 m, dl. 1,50 m vč. Nátěru</t>
  </si>
  <si>
    <t>kpl</t>
  </si>
  <si>
    <t>249130495</t>
  </si>
  <si>
    <t>767</t>
  </si>
  <si>
    <t>Konstrukce zámečnické</t>
  </si>
  <si>
    <t>67</t>
  </si>
  <si>
    <t>767000001</t>
  </si>
  <si>
    <t>Renovace stávající kovové závory</t>
  </si>
  <si>
    <t>1259426999</t>
  </si>
  <si>
    <t>1,00</t>
  </si>
  <si>
    <t>VRN</t>
  </si>
  <si>
    <t>Vedlejší rozpočtové náklady</t>
  </si>
  <si>
    <t>VRN1</t>
  </si>
  <si>
    <t>Průzkumné, geodetické a projektové práce</t>
  </si>
  <si>
    <t>68</t>
  </si>
  <si>
    <t>012103000</t>
  </si>
  <si>
    <t>Geodetické práce před výstavbou</t>
  </si>
  <si>
    <t>Kč</t>
  </si>
  <si>
    <t>1024</t>
  </si>
  <si>
    <t>603419958</t>
  </si>
  <si>
    <t>"vytýčení inženýrských sítí " 1,00</t>
  </si>
  <si>
    <t>69</t>
  </si>
  <si>
    <t>012203000</t>
  </si>
  <si>
    <t>Geodetické práce při provádění stavby</t>
  </si>
  <si>
    <t>-1404834895</t>
  </si>
  <si>
    <t xml:space="preserve">"Vytýčení staveniště polní cesty"  1,00</t>
  </si>
  <si>
    <t>70</t>
  </si>
  <si>
    <t>013254000</t>
  </si>
  <si>
    <t>Dokumentace skutečného provedení stavby</t>
  </si>
  <si>
    <t>-930284891</t>
  </si>
  <si>
    <t xml:space="preserve">"zaměření a dokumentace skutečného provedení"    1,00</t>
  </si>
  <si>
    <t>VRN3</t>
  </si>
  <si>
    <t>Zařízení staveniště</t>
  </si>
  <si>
    <t>71</t>
  </si>
  <si>
    <t>030001000</t>
  </si>
  <si>
    <t>-1962162279</t>
  </si>
  <si>
    <t>VRN4</t>
  </si>
  <si>
    <t>Inženýrská činnost</t>
  </si>
  <si>
    <t>72</t>
  </si>
  <si>
    <t>043154000</t>
  </si>
  <si>
    <t>Zkoušky hutnicí</t>
  </si>
  <si>
    <t>-568231797</t>
  </si>
  <si>
    <t xml:space="preserve">"zásypů, násypů, pláně"  6</t>
  </si>
  <si>
    <t>VRN6</t>
  </si>
  <si>
    <t>Územní vlivy</t>
  </si>
  <si>
    <t>73</t>
  </si>
  <si>
    <t>060001000</t>
  </si>
  <si>
    <t>1216263773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</si>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</sst>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202101a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Polní cesta HPC 4, k.ú. Břežany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5. 2. 2021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16.5" customHeight="1">
      <c r="A55" s="112" t="s">
        <v>73</v>
      </c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'00 - Polní cesta HPC 4, k...'!J30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75</v>
      </c>
      <c r="AR55" s="119"/>
      <c r="AS55" s="120">
        <v>0</v>
      </c>
      <c r="AT55" s="121">
        <f>ROUND(SUM(AV55:AW55),2)</f>
        <v>0</v>
      </c>
      <c r="AU55" s="122">
        <f>'00 - Polní cesta HPC 4, k...'!P96</f>
        <v>0</v>
      </c>
      <c r="AV55" s="121">
        <f>'00 - Polní cesta HPC 4, k...'!J33</f>
        <v>0</v>
      </c>
      <c r="AW55" s="121">
        <f>'00 - Polní cesta HPC 4, k...'!J34</f>
        <v>0</v>
      </c>
      <c r="AX55" s="121">
        <f>'00 - Polní cesta HPC 4, k...'!J35</f>
        <v>0</v>
      </c>
      <c r="AY55" s="121">
        <f>'00 - Polní cesta HPC 4, k...'!J36</f>
        <v>0</v>
      </c>
      <c r="AZ55" s="121">
        <f>'00 - Polní cesta HPC 4, k...'!F33</f>
        <v>0</v>
      </c>
      <c r="BA55" s="121">
        <f>'00 - Polní cesta HPC 4, k...'!F34</f>
        <v>0</v>
      </c>
      <c r="BB55" s="121">
        <f>'00 - Polní cesta HPC 4, k...'!F35</f>
        <v>0</v>
      </c>
      <c r="BC55" s="121">
        <f>'00 - Polní cesta HPC 4, k...'!F36</f>
        <v>0</v>
      </c>
      <c r="BD55" s="123">
        <f>'00 - Polní cesta HPC 4, k...'!F37</f>
        <v>0</v>
      </c>
      <c r="BE55" s="7"/>
      <c r="BT55" s="124" t="s">
        <v>76</v>
      </c>
      <c r="BV55" s="124" t="s">
        <v>71</v>
      </c>
      <c r="BW55" s="124" t="s">
        <v>77</v>
      </c>
      <c r="BX55" s="124" t="s">
        <v>5</v>
      </c>
      <c r="CL55" s="124" t="s">
        <v>19</v>
      </c>
      <c r="CM55" s="124" t="s">
        <v>78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gFXxJCgtn3T9tiXbzR5jWKhq67DqUrsfAlJtMxj1O0fFd7kB2wwDWk0upk0mN8ui1sne9oa2N8hECm1QiU7Ixg==" hashValue="w7HbjQkkleU+u/akBY09AF6JPMrj/UzYSbXGpZsAoBgBvpEFhkFLhjmFW+LJVCZPR1tjNC6jxRmzN3J2Bj1pF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0 - Polní cesta HPC 4, 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77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78</v>
      </c>
    </row>
    <row r="4" s="1" customFormat="1" ht="24.96" customHeight="1">
      <c r="B4" s="21"/>
      <c r="D4" s="127" t="s">
        <v>79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Polní cesta HPC 4, k.ú. Břežany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80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81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5. 2. 2021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tr">
        <f>IF('Rekapitulace stavby'!AN10="","",'Rekapitulace stavby'!AN10)</f>
        <v/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tr">
        <f>IF('Rekapitulace stavby'!E11="","",'Rekapitulace stavby'!E11)</f>
        <v xml:space="preserve"> </v>
      </c>
      <c r="F15" s="39"/>
      <c r="G15" s="39"/>
      <c r="H15" s="39"/>
      <c r="I15" s="129" t="s">
        <v>27</v>
      </c>
      <c r="J15" s="133" t="str">
        <f>IF('Rekapitulace stavby'!AN11="","",'Rekapitulace stavby'!AN11)</f>
        <v/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28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27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30</v>
      </c>
      <c r="E20" s="39"/>
      <c r="F20" s="39"/>
      <c r="G20" s="39"/>
      <c r="H20" s="39"/>
      <c r="I20" s="129" t="s">
        <v>26</v>
      </c>
      <c r="J20" s="133" t="str">
        <f>IF('Rekapitulace stavby'!AN16="","",'Rekapitulace stavby'!AN16)</f>
        <v/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tr">
        <f>IF('Rekapitulace stavby'!E17="","",'Rekapitulace stavby'!E17)</f>
        <v xml:space="preserve"> </v>
      </c>
      <c r="F21" s="39"/>
      <c r="G21" s="39"/>
      <c r="H21" s="39"/>
      <c r="I21" s="129" t="s">
        <v>27</v>
      </c>
      <c r="J21" s="133" t="str">
        <f>IF('Rekapitulace stavby'!AN17="","",'Rekapitulace stavby'!AN17)</f>
        <v/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32</v>
      </c>
      <c r="E23" s="39"/>
      <c r="F23" s="39"/>
      <c r="G23" s="39"/>
      <c r="H23" s="39"/>
      <c r="I23" s="129" t="s">
        <v>26</v>
      </c>
      <c r="J23" s="133" t="str">
        <f>IF('Rekapitulace stavby'!AN19="","",'Rekapitulace stavby'!AN19)</f>
        <v/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tr">
        <f>IF('Rekapitulace stavby'!E20="","",'Rekapitulace stavby'!E20)</f>
        <v xml:space="preserve"> </v>
      </c>
      <c r="F24" s="39"/>
      <c r="G24" s="39"/>
      <c r="H24" s="39"/>
      <c r="I24" s="129" t="s">
        <v>27</v>
      </c>
      <c r="J24" s="133" t="str">
        <f>IF('Rekapitulace stavby'!AN20="","",'Rekapitulace stavby'!AN20)</f>
        <v/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33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35</v>
      </c>
      <c r="E30" s="39"/>
      <c r="F30" s="39"/>
      <c r="G30" s="39"/>
      <c r="H30" s="39"/>
      <c r="I30" s="39"/>
      <c r="J30" s="141">
        <f>ROUND(J96,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37</v>
      </c>
      <c r="G32" s="39"/>
      <c r="H32" s="39"/>
      <c r="I32" s="142" t="s">
        <v>36</v>
      </c>
      <c r="J32" s="142" t="s">
        <v>38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39</v>
      </c>
      <c r="E33" s="129" t="s">
        <v>40</v>
      </c>
      <c r="F33" s="144">
        <f>ROUND((SUM(BE96:BE285)),  2)</f>
        <v>0</v>
      </c>
      <c r="G33" s="39"/>
      <c r="H33" s="39"/>
      <c r="I33" s="145">
        <v>0.20999999999999999</v>
      </c>
      <c r="J33" s="144">
        <f>ROUND(((SUM(BE96:BE285))*I33),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41</v>
      </c>
      <c r="F34" s="144">
        <f>ROUND((SUM(BF96:BF285)),  2)</f>
        <v>0</v>
      </c>
      <c r="G34" s="39"/>
      <c r="H34" s="39"/>
      <c r="I34" s="145">
        <v>0.14999999999999999</v>
      </c>
      <c r="J34" s="144">
        <f>ROUND(((SUM(BF96:BF285))*I34),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42</v>
      </c>
      <c r="F35" s="144">
        <f>ROUND((SUM(BG96:BG285)),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43</v>
      </c>
      <c r="F36" s="144">
        <f>ROUND((SUM(BH96:BH285)),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44</v>
      </c>
      <c r="F37" s="144">
        <f>ROUND((SUM(BI96:BI285)),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45</v>
      </c>
      <c r="E39" s="148"/>
      <c r="F39" s="148"/>
      <c r="G39" s="149" t="s">
        <v>46</v>
      </c>
      <c r="H39" s="150" t="s">
        <v>47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82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Polní cesta HPC 4, k.ú. Břežany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80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00 - Polní cesta HPC 4, k.ú. Břežany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5. 2. 2021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83</v>
      </c>
      <c r="D57" s="159"/>
      <c r="E57" s="159"/>
      <c r="F57" s="159"/>
      <c r="G57" s="159"/>
      <c r="H57" s="159"/>
      <c r="I57" s="159"/>
      <c r="J57" s="160" t="s">
        <v>84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67</v>
      </c>
      <c r="D59" s="41"/>
      <c r="E59" s="41"/>
      <c r="F59" s="41"/>
      <c r="G59" s="41"/>
      <c r="H59" s="41"/>
      <c r="I59" s="41"/>
      <c r="J59" s="103">
        <f>J96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85</v>
      </c>
    </row>
    <row r="60" s="9" customFormat="1" ht="24.96" customHeight="1">
      <c r="A60" s="9"/>
      <c r="B60" s="162"/>
      <c r="C60" s="163"/>
      <c r="D60" s="164" t="s">
        <v>86</v>
      </c>
      <c r="E60" s="165"/>
      <c r="F60" s="165"/>
      <c r="G60" s="165"/>
      <c r="H60" s="165"/>
      <c r="I60" s="165"/>
      <c r="J60" s="166">
        <f>J97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87</v>
      </c>
      <c r="E61" s="171"/>
      <c r="F61" s="171"/>
      <c r="G61" s="171"/>
      <c r="H61" s="171"/>
      <c r="I61" s="171"/>
      <c r="J61" s="172">
        <f>J98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88</v>
      </c>
      <c r="E62" s="171"/>
      <c r="F62" s="171"/>
      <c r="G62" s="171"/>
      <c r="H62" s="171"/>
      <c r="I62" s="171"/>
      <c r="J62" s="172">
        <f>J183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89</v>
      </c>
      <c r="E63" s="171"/>
      <c r="F63" s="171"/>
      <c r="G63" s="171"/>
      <c r="H63" s="171"/>
      <c r="I63" s="171"/>
      <c r="J63" s="172">
        <f>J202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90</v>
      </c>
      <c r="E64" s="171"/>
      <c r="F64" s="171"/>
      <c r="G64" s="171"/>
      <c r="H64" s="171"/>
      <c r="I64" s="171"/>
      <c r="J64" s="172">
        <f>J208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91</v>
      </c>
      <c r="E65" s="171"/>
      <c r="F65" s="171"/>
      <c r="G65" s="171"/>
      <c r="H65" s="171"/>
      <c r="I65" s="171"/>
      <c r="J65" s="172">
        <f>J236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92</v>
      </c>
      <c r="E66" s="171"/>
      <c r="F66" s="171"/>
      <c r="G66" s="171"/>
      <c r="H66" s="171"/>
      <c r="I66" s="171"/>
      <c r="J66" s="172">
        <f>J244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8"/>
      <c r="C67" s="169"/>
      <c r="D67" s="170" t="s">
        <v>93</v>
      </c>
      <c r="E67" s="171"/>
      <c r="F67" s="171"/>
      <c r="G67" s="171"/>
      <c r="H67" s="171"/>
      <c r="I67" s="171"/>
      <c r="J67" s="172">
        <f>J255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8"/>
      <c r="C68" s="169"/>
      <c r="D68" s="170" t="s">
        <v>94</v>
      </c>
      <c r="E68" s="171"/>
      <c r="F68" s="171"/>
      <c r="G68" s="171"/>
      <c r="H68" s="171"/>
      <c r="I68" s="171"/>
      <c r="J68" s="172">
        <f>J262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2"/>
      <c r="C69" s="163"/>
      <c r="D69" s="164" t="s">
        <v>95</v>
      </c>
      <c r="E69" s="165"/>
      <c r="F69" s="165"/>
      <c r="G69" s="165"/>
      <c r="H69" s="165"/>
      <c r="I69" s="165"/>
      <c r="J69" s="166">
        <f>J264</f>
        <v>0</v>
      </c>
      <c r="K69" s="163"/>
      <c r="L69" s="167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68"/>
      <c r="C70" s="169"/>
      <c r="D70" s="170" t="s">
        <v>96</v>
      </c>
      <c r="E70" s="171"/>
      <c r="F70" s="171"/>
      <c r="G70" s="171"/>
      <c r="H70" s="171"/>
      <c r="I70" s="171"/>
      <c r="J70" s="172">
        <f>J265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8"/>
      <c r="C71" s="169"/>
      <c r="D71" s="170" t="s">
        <v>97</v>
      </c>
      <c r="E71" s="171"/>
      <c r="F71" s="171"/>
      <c r="G71" s="171"/>
      <c r="H71" s="171"/>
      <c r="I71" s="171"/>
      <c r="J71" s="172">
        <f>J268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2"/>
      <c r="C72" s="163"/>
      <c r="D72" s="164" t="s">
        <v>98</v>
      </c>
      <c r="E72" s="165"/>
      <c r="F72" s="165"/>
      <c r="G72" s="165"/>
      <c r="H72" s="165"/>
      <c r="I72" s="165"/>
      <c r="J72" s="166">
        <f>J271</f>
        <v>0</v>
      </c>
      <c r="K72" s="163"/>
      <c r="L72" s="167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68"/>
      <c r="C73" s="169"/>
      <c r="D73" s="170" t="s">
        <v>99</v>
      </c>
      <c r="E73" s="171"/>
      <c r="F73" s="171"/>
      <c r="G73" s="171"/>
      <c r="H73" s="171"/>
      <c r="I73" s="171"/>
      <c r="J73" s="172">
        <f>J272</f>
        <v>0</v>
      </c>
      <c r="K73" s="169"/>
      <c r="L73" s="17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8"/>
      <c r="C74" s="169"/>
      <c r="D74" s="170" t="s">
        <v>100</v>
      </c>
      <c r="E74" s="171"/>
      <c r="F74" s="171"/>
      <c r="G74" s="171"/>
      <c r="H74" s="171"/>
      <c r="I74" s="171"/>
      <c r="J74" s="172">
        <f>J279</f>
        <v>0</v>
      </c>
      <c r="K74" s="169"/>
      <c r="L74" s="17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8"/>
      <c r="C75" s="169"/>
      <c r="D75" s="170" t="s">
        <v>101</v>
      </c>
      <c r="E75" s="171"/>
      <c r="F75" s="171"/>
      <c r="G75" s="171"/>
      <c r="H75" s="171"/>
      <c r="I75" s="171"/>
      <c r="J75" s="172">
        <f>J281</f>
        <v>0</v>
      </c>
      <c r="K75" s="169"/>
      <c r="L75" s="17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8"/>
      <c r="C76" s="169"/>
      <c r="D76" s="170" t="s">
        <v>102</v>
      </c>
      <c r="E76" s="171"/>
      <c r="F76" s="171"/>
      <c r="G76" s="171"/>
      <c r="H76" s="171"/>
      <c r="I76" s="171"/>
      <c r="J76" s="172">
        <f>J284</f>
        <v>0</v>
      </c>
      <c r="K76" s="169"/>
      <c r="L76" s="17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103</v>
      </c>
      <c r="D83" s="41"/>
      <c r="E83" s="41"/>
      <c r="F83" s="41"/>
      <c r="G83" s="41"/>
      <c r="H83" s="41"/>
      <c r="I83" s="41"/>
      <c r="J83" s="41"/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31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57" t="str">
        <f>E7</f>
        <v>Polní cesta HPC 4, k.ú. Břežany</v>
      </c>
      <c r="F86" s="33"/>
      <c r="G86" s="33"/>
      <c r="H86" s="33"/>
      <c r="I86" s="41"/>
      <c r="J86" s="41"/>
      <c r="K86" s="41"/>
      <c r="L86" s="131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80</v>
      </c>
      <c r="D87" s="41"/>
      <c r="E87" s="41"/>
      <c r="F87" s="41"/>
      <c r="G87" s="41"/>
      <c r="H87" s="41"/>
      <c r="I87" s="41"/>
      <c r="J87" s="41"/>
      <c r="K87" s="41"/>
      <c r="L87" s="131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E9</f>
        <v>00 - Polní cesta HPC 4, k.ú. Břežany</v>
      </c>
      <c r="F88" s="41"/>
      <c r="G88" s="41"/>
      <c r="H88" s="41"/>
      <c r="I88" s="41"/>
      <c r="J88" s="41"/>
      <c r="K88" s="41"/>
      <c r="L88" s="131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1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F12</f>
        <v xml:space="preserve"> </v>
      </c>
      <c r="G90" s="41"/>
      <c r="H90" s="41"/>
      <c r="I90" s="33" t="s">
        <v>23</v>
      </c>
      <c r="J90" s="73" t="str">
        <f>IF(J12="","",J12)</f>
        <v>5. 2. 2021</v>
      </c>
      <c r="K90" s="41"/>
      <c r="L90" s="131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1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E15</f>
        <v xml:space="preserve"> </v>
      </c>
      <c r="G92" s="41"/>
      <c r="H92" s="41"/>
      <c r="I92" s="33" t="s">
        <v>30</v>
      </c>
      <c r="J92" s="37" t="str">
        <f>E21</f>
        <v xml:space="preserve"> </v>
      </c>
      <c r="K92" s="41"/>
      <c r="L92" s="131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28</v>
      </c>
      <c r="D93" s="41"/>
      <c r="E93" s="41"/>
      <c r="F93" s="28" t="str">
        <f>IF(E18="","",E18)</f>
        <v>Vyplň údaj</v>
      </c>
      <c r="G93" s="41"/>
      <c r="H93" s="41"/>
      <c r="I93" s="33" t="s">
        <v>32</v>
      </c>
      <c r="J93" s="37" t="str">
        <f>E24</f>
        <v xml:space="preserve"> </v>
      </c>
      <c r="K93" s="41"/>
      <c r="L93" s="131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1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74"/>
      <c r="B95" s="175"/>
      <c r="C95" s="176" t="s">
        <v>104</v>
      </c>
      <c r="D95" s="177" t="s">
        <v>54</v>
      </c>
      <c r="E95" s="177" t="s">
        <v>50</v>
      </c>
      <c r="F95" s="177" t="s">
        <v>51</v>
      </c>
      <c r="G95" s="177" t="s">
        <v>105</v>
      </c>
      <c r="H95" s="177" t="s">
        <v>106</v>
      </c>
      <c r="I95" s="177" t="s">
        <v>107</v>
      </c>
      <c r="J95" s="177" t="s">
        <v>84</v>
      </c>
      <c r="K95" s="178" t="s">
        <v>108</v>
      </c>
      <c r="L95" s="179"/>
      <c r="M95" s="93" t="s">
        <v>19</v>
      </c>
      <c r="N95" s="94" t="s">
        <v>39</v>
      </c>
      <c r="O95" s="94" t="s">
        <v>109</v>
      </c>
      <c r="P95" s="94" t="s">
        <v>110</v>
      </c>
      <c r="Q95" s="94" t="s">
        <v>111</v>
      </c>
      <c r="R95" s="94" t="s">
        <v>112</v>
      </c>
      <c r="S95" s="94" t="s">
        <v>113</v>
      </c>
      <c r="T95" s="95" t="s">
        <v>114</v>
      </c>
      <c r="U95" s="174"/>
      <c r="V95" s="174"/>
      <c r="W95" s="174"/>
      <c r="X95" s="174"/>
      <c r="Y95" s="174"/>
      <c r="Z95" s="174"/>
      <c r="AA95" s="174"/>
      <c r="AB95" s="174"/>
      <c r="AC95" s="174"/>
      <c r="AD95" s="174"/>
      <c r="AE95" s="174"/>
    </row>
    <row r="96" s="2" customFormat="1" ht="22.8" customHeight="1">
      <c r="A96" s="39"/>
      <c r="B96" s="40"/>
      <c r="C96" s="100" t="s">
        <v>115</v>
      </c>
      <c r="D96" s="41"/>
      <c r="E96" s="41"/>
      <c r="F96" s="41"/>
      <c r="G96" s="41"/>
      <c r="H96" s="41"/>
      <c r="I96" s="41"/>
      <c r="J96" s="180">
        <f>BK96</f>
        <v>0</v>
      </c>
      <c r="K96" s="41"/>
      <c r="L96" s="45"/>
      <c r="M96" s="96"/>
      <c r="N96" s="181"/>
      <c r="O96" s="97"/>
      <c r="P96" s="182">
        <f>P97+P264+P271</f>
        <v>0</v>
      </c>
      <c r="Q96" s="97"/>
      <c r="R96" s="182">
        <f>R97+R264+R271</f>
        <v>455.78586449949995</v>
      </c>
      <c r="S96" s="97"/>
      <c r="T96" s="183">
        <f>T97+T264+T271</f>
        <v>39.231900000000003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68</v>
      </c>
      <c r="AU96" s="18" t="s">
        <v>85</v>
      </c>
      <c r="BK96" s="184">
        <f>BK97+BK264+BK271</f>
        <v>0</v>
      </c>
    </row>
    <row r="97" s="12" customFormat="1" ht="25.92" customHeight="1">
      <c r="A97" s="12"/>
      <c r="B97" s="185"/>
      <c r="C97" s="186"/>
      <c r="D97" s="187" t="s">
        <v>68</v>
      </c>
      <c r="E97" s="188" t="s">
        <v>116</v>
      </c>
      <c r="F97" s="188" t="s">
        <v>117</v>
      </c>
      <c r="G97" s="186"/>
      <c r="H97" s="186"/>
      <c r="I97" s="189"/>
      <c r="J97" s="190">
        <f>BK97</f>
        <v>0</v>
      </c>
      <c r="K97" s="186"/>
      <c r="L97" s="191"/>
      <c r="M97" s="192"/>
      <c r="N97" s="193"/>
      <c r="O97" s="193"/>
      <c r="P97" s="194">
        <f>P98+P183+P202+P208+P236+P244+P255+P262</f>
        <v>0</v>
      </c>
      <c r="Q97" s="193"/>
      <c r="R97" s="194">
        <f>R98+R183+R202+R208+R236+R244+R255+R262</f>
        <v>455.78586449949995</v>
      </c>
      <c r="S97" s="193"/>
      <c r="T97" s="195">
        <f>T98+T183+T202+T208+T236+T244+T255+T262</f>
        <v>39.231900000000003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6" t="s">
        <v>76</v>
      </c>
      <c r="AT97" s="197" t="s">
        <v>68</v>
      </c>
      <c r="AU97" s="197" t="s">
        <v>69</v>
      </c>
      <c r="AY97" s="196" t="s">
        <v>118</v>
      </c>
      <c r="BK97" s="198">
        <f>BK98+BK183+BK202+BK208+BK236+BK244+BK255+BK262</f>
        <v>0</v>
      </c>
    </row>
    <row r="98" s="12" customFormat="1" ht="22.8" customHeight="1">
      <c r="A98" s="12"/>
      <c r="B98" s="185"/>
      <c r="C98" s="186"/>
      <c r="D98" s="187" t="s">
        <v>68</v>
      </c>
      <c r="E98" s="199" t="s">
        <v>76</v>
      </c>
      <c r="F98" s="199" t="s">
        <v>119</v>
      </c>
      <c r="G98" s="186"/>
      <c r="H98" s="186"/>
      <c r="I98" s="189"/>
      <c r="J98" s="200">
        <f>BK98</f>
        <v>0</v>
      </c>
      <c r="K98" s="186"/>
      <c r="L98" s="191"/>
      <c r="M98" s="192"/>
      <c r="N98" s="193"/>
      <c r="O98" s="193"/>
      <c r="P98" s="194">
        <f>SUM(P99:P182)</f>
        <v>0</v>
      </c>
      <c r="Q98" s="193"/>
      <c r="R98" s="194">
        <f>SUM(R99:R182)</f>
        <v>53.150422159499996</v>
      </c>
      <c r="S98" s="193"/>
      <c r="T98" s="195">
        <f>SUM(T99:T182)</f>
        <v>0.35189999999999999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6" t="s">
        <v>76</v>
      </c>
      <c r="AT98" s="197" t="s">
        <v>68</v>
      </c>
      <c r="AU98" s="197" t="s">
        <v>76</v>
      </c>
      <c r="AY98" s="196" t="s">
        <v>118</v>
      </c>
      <c r="BK98" s="198">
        <f>SUM(BK99:BK182)</f>
        <v>0</v>
      </c>
    </row>
    <row r="99" s="2" customFormat="1">
      <c r="A99" s="39"/>
      <c r="B99" s="40"/>
      <c r="C99" s="201" t="s">
        <v>76</v>
      </c>
      <c r="D99" s="201" t="s">
        <v>120</v>
      </c>
      <c r="E99" s="202" t="s">
        <v>121</v>
      </c>
      <c r="F99" s="203" t="s">
        <v>122</v>
      </c>
      <c r="G99" s="204" t="s">
        <v>123</v>
      </c>
      <c r="H99" s="205">
        <v>60</v>
      </c>
      <c r="I99" s="206"/>
      <c r="J99" s="207">
        <f>ROUND(I99*H99,2)</f>
        <v>0</v>
      </c>
      <c r="K99" s="203" t="s">
        <v>124</v>
      </c>
      <c r="L99" s="45"/>
      <c r="M99" s="208" t="s">
        <v>19</v>
      </c>
      <c r="N99" s="209" t="s">
        <v>40</v>
      </c>
      <c r="O99" s="85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2" t="s">
        <v>125</v>
      </c>
      <c r="AT99" s="212" t="s">
        <v>120</v>
      </c>
      <c r="AU99" s="212" t="s">
        <v>78</v>
      </c>
      <c r="AY99" s="18" t="s">
        <v>118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8" t="s">
        <v>76</v>
      </c>
      <c r="BK99" s="213">
        <f>ROUND(I99*H99,2)</f>
        <v>0</v>
      </c>
      <c r="BL99" s="18" t="s">
        <v>125</v>
      </c>
      <c r="BM99" s="212" t="s">
        <v>126</v>
      </c>
    </row>
    <row r="100" s="13" customFormat="1">
      <c r="A100" s="13"/>
      <c r="B100" s="214"/>
      <c r="C100" s="215"/>
      <c r="D100" s="216" t="s">
        <v>127</v>
      </c>
      <c r="E100" s="217" t="s">
        <v>19</v>
      </c>
      <c r="F100" s="218" t="s">
        <v>128</v>
      </c>
      <c r="G100" s="215"/>
      <c r="H100" s="219">
        <v>60</v>
      </c>
      <c r="I100" s="220"/>
      <c r="J100" s="215"/>
      <c r="K100" s="215"/>
      <c r="L100" s="221"/>
      <c r="M100" s="222"/>
      <c r="N100" s="223"/>
      <c r="O100" s="223"/>
      <c r="P100" s="223"/>
      <c r="Q100" s="223"/>
      <c r="R100" s="223"/>
      <c r="S100" s="223"/>
      <c r="T100" s="22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5" t="s">
        <v>127</v>
      </c>
      <c r="AU100" s="225" t="s">
        <v>78</v>
      </c>
      <c r="AV100" s="13" t="s">
        <v>78</v>
      </c>
      <c r="AW100" s="13" t="s">
        <v>31</v>
      </c>
      <c r="AX100" s="13" t="s">
        <v>76</v>
      </c>
      <c r="AY100" s="225" t="s">
        <v>118</v>
      </c>
    </row>
    <row r="101" s="2" customFormat="1" ht="16.5" customHeight="1">
      <c r="A101" s="39"/>
      <c r="B101" s="40"/>
      <c r="C101" s="201" t="s">
        <v>78</v>
      </c>
      <c r="D101" s="201" t="s">
        <v>120</v>
      </c>
      <c r="E101" s="202" t="s">
        <v>129</v>
      </c>
      <c r="F101" s="203" t="s">
        <v>130</v>
      </c>
      <c r="G101" s="204" t="s">
        <v>123</v>
      </c>
      <c r="H101" s="205">
        <v>1180</v>
      </c>
      <c r="I101" s="206"/>
      <c r="J101" s="207">
        <f>ROUND(I101*H101,2)</f>
        <v>0</v>
      </c>
      <c r="K101" s="203" t="s">
        <v>124</v>
      </c>
      <c r="L101" s="45"/>
      <c r="M101" s="208" t="s">
        <v>19</v>
      </c>
      <c r="N101" s="209" t="s">
        <v>40</v>
      </c>
      <c r="O101" s="85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2" t="s">
        <v>125</v>
      </c>
      <c r="AT101" s="212" t="s">
        <v>120</v>
      </c>
      <c r="AU101" s="212" t="s">
        <v>78</v>
      </c>
      <c r="AY101" s="18" t="s">
        <v>118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8" t="s">
        <v>76</v>
      </c>
      <c r="BK101" s="213">
        <f>ROUND(I101*H101,2)</f>
        <v>0</v>
      </c>
      <c r="BL101" s="18" t="s">
        <v>125</v>
      </c>
      <c r="BM101" s="212" t="s">
        <v>131</v>
      </c>
    </row>
    <row r="102" s="13" customFormat="1">
      <c r="A102" s="13"/>
      <c r="B102" s="214"/>
      <c r="C102" s="215"/>
      <c r="D102" s="216" t="s">
        <v>127</v>
      </c>
      <c r="E102" s="217" t="s">
        <v>19</v>
      </c>
      <c r="F102" s="218" t="s">
        <v>132</v>
      </c>
      <c r="G102" s="215"/>
      <c r="H102" s="219">
        <v>1180</v>
      </c>
      <c r="I102" s="220"/>
      <c r="J102" s="215"/>
      <c r="K102" s="215"/>
      <c r="L102" s="221"/>
      <c r="M102" s="222"/>
      <c r="N102" s="223"/>
      <c r="O102" s="223"/>
      <c r="P102" s="223"/>
      <c r="Q102" s="223"/>
      <c r="R102" s="223"/>
      <c r="S102" s="223"/>
      <c r="T102" s="22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5" t="s">
        <v>127</v>
      </c>
      <c r="AU102" s="225" t="s">
        <v>78</v>
      </c>
      <c r="AV102" s="13" t="s">
        <v>78</v>
      </c>
      <c r="AW102" s="13" t="s">
        <v>31</v>
      </c>
      <c r="AX102" s="13" t="s">
        <v>76</v>
      </c>
      <c r="AY102" s="225" t="s">
        <v>118</v>
      </c>
    </row>
    <row r="103" s="2" customFormat="1">
      <c r="A103" s="39"/>
      <c r="B103" s="40"/>
      <c r="C103" s="201" t="s">
        <v>133</v>
      </c>
      <c r="D103" s="201" t="s">
        <v>120</v>
      </c>
      <c r="E103" s="202" t="s">
        <v>134</v>
      </c>
      <c r="F103" s="203" t="s">
        <v>135</v>
      </c>
      <c r="G103" s="204" t="s">
        <v>123</v>
      </c>
      <c r="H103" s="205">
        <v>3.8250000000000002</v>
      </c>
      <c r="I103" s="206"/>
      <c r="J103" s="207">
        <f>ROUND(I103*H103,2)</f>
        <v>0</v>
      </c>
      <c r="K103" s="203" t="s">
        <v>124</v>
      </c>
      <c r="L103" s="45"/>
      <c r="M103" s="208" t="s">
        <v>19</v>
      </c>
      <c r="N103" s="209" t="s">
        <v>40</v>
      </c>
      <c r="O103" s="85"/>
      <c r="P103" s="210">
        <f>O103*H103</f>
        <v>0</v>
      </c>
      <c r="Q103" s="210">
        <v>3.2459999999999998E-05</v>
      </c>
      <c r="R103" s="210">
        <f>Q103*H103</f>
        <v>0.0001241595</v>
      </c>
      <c r="S103" s="210">
        <v>0.091999999999999998</v>
      </c>
      <c r="T103" s="211">
        <f>S103*H103</f>
        <v>0.35189999999999999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2" t="s">
        <v>125</v>
      </c>
      <c r="AT103" s="212" t="s">
        <v>120</v>
      </c>
      <c r="AU103" s="212" t="s">
        <v>78</v>
      </c>
      <c r="AY103" s="18" t="s">
        <v>118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8" t="s">
        <v>76</v>
      </c>
      <c r="BK103" s="213">
        <f>ROUND(I103*H103,2)</f>
        <v>0</v>
      </c>
      <c r="BL103" s="18" t="s">
        <v>125</v>
      </c>
      <c r="BM103" s="212" t="s">
        <v>136</v>
      </c>
    </row>
    <row r="104" s="13" customFormat="1">
      <c r="A104" s="13"/>
      <c r="B104" s="214"/>
      <c r="C104" s="215"/>
      <c r="D104" s="216" t="s">
        <v>127</v>
      </c>
      <c r="E104" s="217" t="s">
        <v>19</v>
      </c>
      <c r="F104" s="218" t="s">
        <v>137</v>
      </c>
      <c r="G104" s="215"/>
      <c r="H104" s="219">
        <v>3.8250000000000002</v>
      </c>
      <c r="I104" s="220"/>
      <c r="J104" s="215"/>
      <c r="K104" s="215"/>
      <c r="L104" s="221"/>
      <c r="M104" s="222"/>
      <c r="N104" s="223"/>
      <c r="O104" s="223"/>
      <c r="P104" s="223"/>
      <c r="Q104" s="223"/>
      <c r="R104" s="223"/>
      <c r="S104" s="223"/>
      <c r="T104" s="22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5" t="s">
        <v>127</v>
      </c>
      <c r="AU104" s="225" t="s">
        <v>78</v>
      </c>
      <c r="AV104" s="13" t="s">
        <v>78</v>
      </c>
      <c r="AW104" s="13" t="s">
        <v>31</v>
      </c>
      <c r="AX104" s="13" t="s">
        <v>76</v>
      </c>
      <c r="AY104" s="225" t="s">
        <v>118</v>
      </c>
    </row>
    <row r="105" s="2" customFormat="1">
      <c r="A105" s="39"/>
      <c r="B105" s="40"/>
      <c r="C105" s="201" t="s">
        <v>125</v>
      </c>
      <c r="D105" s="201" t="s">
        <v>120</v>
      </c>
      <c r="E105" s="202" t="s">
        <v>138</v>
      </c>
      <c r="F105" s="203" t="s">
        <v>139</v>
      </c>
      <c r="G105" s="204" t="s">
        <v>140</v>
      </c>
      <c r="H105" s="205">
        <v>996.45000000000005</v>
      </c>
      <c r="I105" s="206"/>
      <c r="J105" s="207">
        <f>ROUND(I105*H105,2)</f>
        <v>0</v>
      </c>
      <c r="K105" s="203" t="s">
        <v>124</v>
      </c>
      <c r="L105" s="45"/>
      <c r="M105" s="208" t="s">
        <v>19</v>
      </c>
      <c r="N105" s="209" t="s">
        <v>40</v>
      </c>
      <c r="O105" s="85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2" t="s">
        <v>125</v>
      </c>
      <c r="AT105" s="212" t="s">
        <v>120</v>
      </c>
      <c r="AU105" s="212" t="s">
        <v>78</v>
      </c>
      <c r="AY105" s="18" t="s">
        <v>118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8" t="s">
        <v>76</v>
      </c>
      <c r="BK105" s="213">
        <f>ROUND(I105*H105,2)</f>
        <v>0</v>
      </c>
      <c r="BL105" s="18" t="s">
        <v>125</v>
      </c>
      <c r="BM105" s="212" t="s">
        <v>141</v>
      </c>
    </row>
    <row r="106" s="14" customFormat="1">
      <c r="A106" s="14"/>
      <c r="B106" s="226"/>
      <c r="C106" s="227"/>
      <c r="D106" s="216" t="s">
        <v>127</v>
      </c>
      <c r="E106" s="228" t="s">
        <v>19</v>
      </c>
      <c r="F106" s="229" t="s">
        <v>142</v>
      </c>
      <c r="G106" s="227"/>
      <c r="H106" s="228" t="s">
        <v>19</v>
      </c>
      <c r="I106" s="230"/>
      <c r="J106" s="227"/>
      <c r="K106" s="227"/>
      <c r="L106" s="231"/>
      <c r="M106" s="232"/>
      <c r="N106" s="233"/>
      <c r="O106" s="233"/>
      <c r="P106" s="233"/>
      <c r="Q106" s="233"/>
      <c r="R106" s="233"/>
      <c r="S106" s="233"/>
      <c r="T106" s="23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5" t="s">
        <v>127</v>
      </c>
      <c r="AU106" s="235" t="s">
        <v>78</v>
      </c>
      <c r="AV106" s="14" t="s">
        <v>76</v>
      </c>
      <c r="AW106" s="14" t="s">
        <v>31</v>
      </c>
      <c r="AX106" s="14" t="s">
        <v>69</v>
      </c>
      <c r="AY106" s="235" t="s">
        <v>118</v>
      </c>
    </row>
    <row r="107" s="13" customFormat="1">
      <c r="A107" s="13"/>
      <c r="B107" s="214"/>
      <c r="C107" s="215"/>
      <c r="D107" s="216" t="s">
        <v>127</v>
      </c>
      <c r="E107" s="217" t="s">
        <v>19</v>
      </c>
      <c r="F107" s="218" t="s">
        <v>143</v>
      </c>
      <c r="G107" s="215"/>
      <c r="H107" s="219">
        <v>996.45000000000005</v>
      </c>
      <c r="I107" s="220"/>
      <c r="J107" s="215"/>
      <c r="K107" s="215"/>
      <c r="L107" s="221"/>
      <c r="M107" s="222"/>
      <c r="N107" s="223"/>
      <c r="O107" s="223"/>
      <c r="P107" s="223"/>
      <c r="Q107" s="223"/>
      <c r="R107" s="223"/>
      <c r="S107" s="223"/>
      <c r="T107" s="22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5" t="s">
        <v>127</v>
      </c>
      <c r="AU107" s="225" t="s">
        <v>78</v>
      </c>
      <c r="AV107" s="13" t="s">
        <v>78</v>
      </c>
      <c r="AW107" s="13" t="s">
        <v>31</v>
      </c>
      <c r="AX107" s="13" t="s">
        <v>76</v>
      </c>
      <c r="AY107" s="225" t="s">
        <v>118</v>
      </c>
    </row>
    <row r="108" s="2" customFormat="1" ht="16.5" customHeight="1">
      <c r="A108" s="39"/>
      <c r="B108" s="40"/>
      <c r="C108" s="236" t="s">
        <v>144</v>
      </c>
      <c r="D108" s="236" t="s">
        <v>145</v>
      </c>
      <c r="E108" s="237" t="s">
        <v>146</v>
      </c>
      <c r="F108" s="238" t="s">
        <v>147</v>
      </c>
      <c r="G108" s="239" t="s">
        <v>148</v>
      </c>
      <c r="H108" s="240">
        <v>26.405999999999999</v>
      </c>
      <c r="I108" s="241"/>
      <c r="J108" s="242">
        <f>ROUND(I108*H108,2)</f>
        <v>0</v>
      </c>
      <c r="K108" s="238" t="s">
        <v>124</v>
      </c>
      <c r="L108" s="243"/>
      <c r="M108" s="244" t="s">
        <v>19</v>
      </c>
      <c r="N108" s="245" t="s">
        <v>40</v>
      </c>
      <c r="O108" s="85"/>
      <c r="P108" s="210">
        <f>O108*H108</f>
        <v>0</v>
      </c>
      <c r="Q108" s="210">
        <v>1</v>
      </c>
      <c r="R108" s="210">
        <f>Q108*H108</f>
        <v>26.405999999999999</v>
      </c>
      <c r="S108" s="210">
        <v>0</v>
      </c>
      <c r="T108" s="211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2" t="s">
        <v>149</v>
      </c>
      <c r="AT108" s="212" t="s">
        <v>145</v>
      </c>
      <c r="AU108" s="212" t="s">
        <v>78</v>
      </c>
      <c r="AY108" s="18" t="s">
        <v>118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8" t="s">
        <v>76</v>
      </c>
      <c r="BK108" s="213">
        <f>ROUND(I108*H108,2)</f>
        <v>0</v>
      </c>
      <c r="BL108" s="18" t="s">
        <v>125</v>
      </c>
      <c r="BM108" s="212" t="s">
        <v>150</v>
      </c>
    </row>
    <row r="109" s="13" customFormat="1">
      <c r="A109" s="13"/>
      <c r="B109" s="214"/>
      <c r="C109" s="215"/>
      <c r="D109" s="216" t="s">
        <v>127</v>
      </c>
      <c r="E109" s="217" t="s">
        <v>19</v>
      </c>
      <c r="F109" s="218" t="s">
        <v>151</v>
      </c>
      <c r="G109" s="215"/>
      <c r="H109" s="219">
        <v>26.405999999999999</v>
      </c>
      <c r="I109" s="220"/>
      <c r="J109" s="215"/>
      <c r="K109" s="215"/>
      <c r="L109" s="221"/>
      <c r="M109" s="222"/>
      <c r="N109" s="223"/>
      <c r="O109" s="223"/>
      <c r="P109" s="223"/>
      <c r="Q109" s="223"/>
      <c r="R109" s="223"/>
      <c r="S109" s="223"/>
      <c r="T109" s="22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5" t="s">
        <v>127</v>
      </c>
      <c r="AU109" s="225" t="s">
        <v>78</v>
      </c>
      <c r="AV109" s="13" t="s">
        <v>78</v>
      </c>
      <c r="AW109" s="13" t="s">
        <v>31</v>
      </c>
      <c r="AX109" s="13" t="s">
        <v>76</v>
      </c>
      <c r="AY109" s="225" t="s">
        <v>118</v>
      </c>
    </row>
    <row r="110" s="2" customFormat="1" ht="16.5" customHeight="1">
      <c r="A110" s="39"/>
      <c r="B110" s="40"/>
      <c r="C110" s="236" t="s">
        <v>152</v>
      </c>
      <c r="D110" s="236" t="s">
        <v>145</v>
      </c>
      <c r="E110" s="237" t="s">
        <v>153</v>
      </c>
      <c r="F110" s="238" t="s">
        <v>154</v>
      </c>
      <c r="G110" s="239" t="s">
        <v>148</v>
      </c>
      <c r="H110" s="240">
        <v>26.405999999999999</v>
      </c>
      <c r="I110" s="241"/>
      <c r="J110" s="242">
        <f>ROUND(I110*H110,2)</f>
        <v>0</v>
      </c>
      <c r="K110" s="238" t="s">
        <v>124</v>
      </c>
      <c r="L110" s="243"/>
      <c r="M110" s="244" t="s">
        <v>19</v>
      </c>
      <c r="N110" s="245" t="s">
        <v>40</v>
      </c>
      <c r="O110" s="85"/>
      <c r="P110" s="210">
        <f>O110*H110</f>
        <v>0</v>
      </c>
      <c r="Q110" s="210">
        <v>1</v>
      </c>
      <c r="R110" s="210">
        <f>Q110*H110</f>
        <v>26.405999999999999</v>
      </c>
      <c r="S110" s="210">
        <v>0</v>
      </c>
      <c r="T110" s="211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2" t="s">
        <v>149</v>
      </c>
      <c r="AT110" s="212" t="s">
        <v>145</v>
      </c>
      <c r="AU110" s="212" t="s">
        <v>78</v>
      </c>
      <c r="AY110" s="18" t="s">
        <v>118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8" t="s">
        <v>76</v>
      </c>
      <c r="BK110" s="213">
        <f>ROUND(I110*H110,2)</f>
        <v>0</v>
      </c>
      <c r="BL110" s="18" t="s">
        <v>125</v>
      </c>
      <c r="BM110" s="212" t="s">
        <v>155</v>
      </c>
    </row>
    <row r="111" s="13" customFormat="1">
      <c r="A111" s="13"/>
      <c r="B111" s="214"/>
      <c r="C111" s="215"/>
      <c r="D111" s="216" t="s">
        <v>127</v>
      </c>
      <c r="E111" s="217" t="s">
        <v>19</v>
      </c>
      <c r="F111" s="218" t="s">
        <v>151</v>
      </c>
      <c r="G111" s="215"/>
      <c r="H111" s="219">
        <v>26.405999999999999</v>
      </c>
      <c r="I111" s="220"/>
      <c r="J111" s="215"/>
      <c r="K111" s="215"/>
      <c r="L111" s="221"/>
      <c r="M111" s="222"/>
      <c r="N111" s="223"/>
      <c r="O111" s="223"/>
      <c r="P111" s="223"/>
      <c r="Q111" s="223"/>
      <c r="R111" s="223"/>
      <c r="S111" s="223"/>
      <c r="T111" s="22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5" t="s">
        <v>127</v>
      </c>
      <c r="AU111" s="225" t="s">
        <v>78</v>
      </c>
      <c r="AV111" s="13" t="s">
        <v>78</v>
      </c>
      <c r="AW111" s="13" t="s">
        <v>31</v>
      </c>
      <c r="AX111" s="13" t="s">
        <v>76</v>
      </c>
      <c r="AY111" s="225" t="s">
        <v>118</v>
      </c>
    </row>
    <row r="112" s="2" customFormat="1">
      <c r="A112" s="39"/>
      <c r="B112" s="40"/>
      <c r="C112" s="201" t="s">
        <v>156</v>
      </c>
      <c r="D112" s="201" t="s">
        <v>120</v>
      </c>
      <c r="E112" s="202" t="s">
        <v>157</v>
      </c>
      <c r="F112" s="203" t="s">
        <v>158</v>
      </c>
      <c r="G112" s="204" t="s">
        <v>140</v>
      </c>
      <c r="H112" s="205">
        <v>1825.7000000000001</v>
      </c>
      <c r="I112" s="206"/>
      <c r="J112" s="207">
        <f>ROUND(I112*H112,2)</f>
        <v>0</v>
      </c>
      <c r="K112" s="203" t="s">
        <v>124</v>
      </c>
      <c r="L112" s="45"/>
      <c r="M112" s="208" t="s">
        <v>19</v>
      </c>
      <c r="N112" s="209" t="s">
        <v>40</v>
      </c>
      <c r="O112" s="85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2" t="s">
        <v>125</v>
      </c>
      <c r="AT112" s="212" t="s">
        <v>120</v>
      </c>
      <c r="AU112" s="212" t="s">
        <v>78</v>
      </c>
      <c r="AY112" s="18" t="s">
        <v>118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8" t="s">
        <v>76</v>
      </c>
      <c r="BK112" s="213">
        <f>ROUND(I112*H112,2)</f>
        <v>0</v>
      </c>
      <c r="BL112" s="18" t="s">
        <v>125</v>
      </c>
      <c r="BM112" s="212" t="s">
        <v>159</v>
      </c>
    </row>
    <row r="113" s="13" customFormat="1">
      <c r="A113" s="13"/>
      <c r="B113" s="214"/>
      <c r="C113" s="215"/>
      <c r="D113" s="216" t="s">
        <v>127</v>
      </c>
      <c r="E113" s="217" t="s">
        <v>19</v>
      </c>
      <c r="F113" s="218" t="s">
        <v>160</v>
      </c>
      <c r="G113" s="215"/>
      <c r="H113" s="219">
        <v>1522.5</v>
      </c>
      <c r="I113" s="220"/>
      <c r="J113" s="215"/>
      <c r="K113" s="215"/>
      <c r="L113" s="221"/>
      <c r="M113" s="222"/>
      <c r="N113" s="223"/>
      <c r="O113" s="223"/>
      <c r="P113" s="223"/>
      <c r="Q113" s="223"/>
      <c r="R113" s="223"/>
      <c r="S113" s="223"/>
      <c r="T113" s="22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5" t="s">
        <v>127</v>
      </c>
      <c r="AU113" s="225" t="s">
        <v>78</v>
      </c>
      <c r="AV113" s="13" t="s">
        <v>78</v>
      </c>
      <c r="AW113" s="13" t="s">
        <v>31</v>
      </c>
      <c r="AX113" s="13" t="s">
        <v>69</v>
      </c>
      <c r="AY113" s="225" t="s">
        <v>118</v>
      </c>
    </row>
    <row r="114" s="13" customFormat="1">
      <c r="A114" s="13"/>
      <c r="B114" s="214"/>
      <c r="C114" s="215"/>
      <c r="D114" s="216" t="s">
        <v>127</v>
      </c>
      <c r="E114" s="217" t="s">
        <v>19</v>
      </c>
      <c r="F114" s="218" t="s">
        <v>161</v>
      </c>
      <c r="G114" s="215"/>
      <c r="H114" s="219">
        <v>303.19999999999999</v>
      </c>
      <c r="I114" s="220"/>
      <c r="J114" s="215"/>
      <c r="K114" s="215"/>
      <c r="L114" s="221"/>
      <c r="M114" s="222"/>
      <c r="N114" s="223"/>
      <c r="O114" s="223"/>
      <c r="P114" s="223"/>
      <c r="Q114" s="223"/>
      <c r="R114" s="223"/>
      <c r="S114" s="223"/>
      <c r="T114" s="22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5" t="s">
        <v>127</v>
      </c>
      <c r="AU114" s="225" t="s">
        <v>78</v>
      </c>
      <c r="AV114" s="13" t="s">
        <v>78</v>
      </c>
      <c r="AW114" s="13" t="s">
        <v>31</v>
      </c>
      <c r="AX114" s="13" t="s">
        <v>69</v>
      </c>
      <c r="AY114" s="225" t="s">
        <v>118</v>
      </c>
    </row>
    <row r="115" s="15" customFormat="1">
      <c r="A115" s="15"/>
      <c r="B115" s="246"/>
      <c r="C115" s="247"/>
      <c r="D115" s="216" t="s">
        <v>127</v>
      </c>
      <c r="E115" s="248" t="s">
        <v>19</v>
      </c>
      <c r="F115" s="249" t="s">
        <v>162</v>
      </c>
      <c r="G115" s="247"/>
      <c r="H115" s="250">
        <v>1825.7000000000001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6" t="s">
        <v>127</v>
      </c>
      <c r="AU115" s="256" t="s">
        <v>78</v>
      </c>
      <c r="AV115" s="15" t="s">
        <v>125</v>
      </c>
      <c r="AW115" s="15" t="s">
        <v>31</v>
      </c>
      <c r="AX115" s="15" t="s">
        <v>76</v>
      </c>
      <c r="AY115" s="256" t="s">
        <v>118</v>
      </c>
    </row>
    <row r="116" s="2" customFormat="1">
      <c r="A116" s="39"/>
      <c r="B116" s="40"/>
      <c r="C116" s="201" t="s">
        <v>149</v>
      </c>
      <c r="D116" s="201" t="s">
        <v>120</v>
      </c>
      <c r="E116" s="202" t="s">
        <v>163</v>
      </c>
      <c r="F116" s="203" t="s">
        <v>164</v>
      </c>
      <c r="G116" s="204" t="s">
        <v>140</v>
      </c>
      <c r="H116" s="205">
        <v>15</v>
      </c>
      <c r="I116" s="206"/>
      <c r="J116" s="207">
        <f>ROUND(I116*H116,2)</f>
        <v>0</v>
      </c>
      <c r="K116" s="203" t="s">
        <v>124</v>
      </c>
      <c r="L116" s="45"/>
      <c r="M116" s="208" t="s">
        <v>19</v>
      </c>
      <c r="N116" s="209" t="s">
        <v>40</v>
      </c>
      <c r="O116" s="85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2" t="s">
        <v>125</v>
      </c>
      <c r="AT116" s="212" t="s">
        <v>120</v>
      </c>
      <c r="AU116" s="212" t="s">
        <v>78</v>
      </c>
      <c r="AY116" s="18" t="s">
        <v>118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8" t="s">
        <v>76</v>
      </c>
      <c r="BK116" s="213">
        <f>ROUND(I116*H116,2)</f>
        <v>0</v>
      </c>
      <c r="BL116" s="18" t="s">
        <v>125</v>
      </c>
      <c r="BM116" s="212" t="s">
        <v>165</v>
      </c>
    </row>
    <row r="117" s="14" customFormat="1">
      <c r="A117" s="14"/>
      <c r="B117" s="226"/>
      <c r="C117" s="227"/>
      <c r="D117" s="216" t="s">
        <v>127</v>
      </c>
      <c r="E117" s="228" t="s">
        <v>19</v>
      </c>
      <c r="F117" s="229" t="s">
        <v>166</v>
      </c>
      <c r="G117" s="227"/>
      <c r="H117" s="228" t="s">
        <v>19</v>
      </c>
      <c r="I117" s="230"/>
      <c r="J117" s="227"/>
      <c r="K117" s="227"/>
      <c r="L117" s="231"/>
      <c r="M117" s="232"/>
      <c r="N117" s="233"/>
      <c r="O117" s="233"/>
      <c r="P117" s="233"/>
      <c r="Q117" s="233"/>
      <c r="R117" s="233"/>
      <c r="S117" s="233"/>
      <c r="T117" s="23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5" t="s">
        <v>127</v>
      </c>
      <c r="AU117" s="235" t="s">
        <v>78</v>
      </c>
      <c r="AV117" s="14" t="s">
        <v>76</v>
      </c>
      <c r="AW117" s="14" t="s">
        <v>31</v>
      </c>
      <c r="AX117" s="14" t="s">
        <v>69</v>
      </c>
      <c r="AY117" s="235" t="s">
        <v>118</v>
      </c>
    </row>
    <row r="118" s="13" customFormat="1">
      <c r="A118" s="13"/>
      <c r="B118" s="214"/>
      <c r="C118" s="215"/>
      <c r="D118" s="216" t="s">
        <v>127</v>
      </c>
      <c r="E118" s="217" t="s">
        <v>19</v>
      </c>
      <c r="F118" s="218" t="s">
        <v>167</v>
      </c>
      <c r="G118" s="215"/>
      <c r="H118" s="219">
        <v>15</v>
      </c>
      <c r="I118" s="220"/>
      <c r="J118" s="215"/>
      <c r="K118" s="215"/>
      <c r="L118" s="221"/>
      <c r="M118" s="222"/>
      <c r="N118" s="223"/>
      <c r="O118" s="223"/>
      <c r="P118" s="223"/>
      <c r="Q118" s="223"/>
      <c r="R118" s="223"/>
      <c r="S118" s="223"/>
      <c r="T118" s="22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5" t="s">
        <v>127</v>
      </c>
      <c r="AU118" s="225" t="s">
        <v>78</v>
      </c>
      <c r="AV118" s="13" t="s">
        <v>78</v>
      </c>
      <c r="AW118" s="13" t="s">
        <v>31</v>
      </c>
      <c r="AX118" s="13" t="s">
        <v>76</v>
      </c>
      <c r="AY118" s="225" t="s">
        <v>118</v>
      </c>
    </row>
    <row r="119" s="2" customFormat="1">
      <c r="A119" s="39"/>
      <c r="B119" s="40"/>
      <c r="C119" s="201" t="s">
        <v>168</v>
      </c>
      <c r="D119" s="201" t="s">
        <v>120</v>
      </c>
      <c r="E119" s="202" t="s">
        <v>169</v>
      </c>
      <c r="F119" s="203" t="s">
        <v>170</v>
      </c>
      <c r="G119" s="204" t="s">
        <v>140</v>
      </c>
      <c r="H119" s="205">
        <v>257.88</v>
      </c>
      <c r="I119" s="206"/>
      <c r="J119" s="207">
        <f>ROUND(I119*H119,2)</f>
        <v>0</v>
      </c>
      <c r="K119" s="203" t="s">
        <v>124</v>
      </c>
      <c r="L119" s="45"/>
      <c r="M119" s="208" t="s">
        <v>19</v>
      </c>
      <c r="N119" s="209" t="s">
        <v>40</v>
      </c>
      <c r="O119" s="85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2" t="s">
        <v>125</v>
      </c>
      <c r="AT119" s="212" t="s">
        <v>120</v>
      </c>
      <c r="AU119" s="212" t="s">
        <v>78</v>
      </c>
      <c r="AY119" s="18" t="s">
        <v>118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8" t="s">
        <v>76</v>
      </c>
      <c r="BK119" s="213">
        <f>ROUND(I119*H119,2)</f>
        <v>0</v>
      </c>
      <c r="BL119" s="18" t="s">
        <v>125</v>
      </c>
      <c r="BM119" s="212" t="s">
        <v>171</v>
      </c>
    </row>
    <row r="120" s="13" customFormat="1">
      <c r="A120" s="13"/>
      <c r="B120" s="214"/>
      <c r="C120" s="215"/>
      <c r="D120" s="216" t="s">
        <v>127</v>
      </c>
      <c r="E120" s="217" t="s">
        <v>19</v>
      </c>
      <c r="F120" s="218" t="s">
        <v>172</v>
      </c>
      <c r="G120" s="215"/>
      <c r="H120" s="219">
        <v>62.100000000000001</v>
      </c>
      <c r="I120" s="220"/>
      <c r="J120" s="215"/>
      <c r="K120" s="215"/>
      <c r="L120" s="221"/>
      <c r="M120" s="222"/>
      <c r="N120" s="223"/>
      <c r="O120" s="223"/>
      <c r="P120" s="223"/>
      <c r="Q120" s="223"/>
      <c r="R120" s="223"/>
      <c r="S120" s="223"/>
      <c r="T120" s="22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5" t="s">
        <v>127</v>
      </c>
      <c r="AU120" s="225" t="s">
        <v>78</v>
      </c>
      <c r="AV120" s="13" t="s">
        <v>78</v>
      </c>
      <c r="AW120" s="13" t="s">
        <v>31</v>
      </c>
      <c r="AX120" s="13" t="s">
        <v>69</v>
      </c>
      <c r="AY120" s="225" t="s">
        <v>118</v>
      </c>
    </row>
    <row r="121" s="13" customFormat="1">
      <c r="A121" s="13"/>
      <c r="B121" s="214"/>
      <c r="C121" s="215"/>
      <c r="D121" s="216" t="s">
        <v>127</v>
      </c>
      <c r="E121" s="217" t="s">
        <v>19</v>
      </c>
      <c r="F121" s="218" t="s">
        <v>173</v>
      </c>
      <c r="G121" s="215"/>
      <c r="H121" s="219">
        <v>187.13</v>
      </c>
      <c r="I121" s="220"/>
      <c r="J121" s="215"/>
      <c r="K121" s="215"/>
      <c r="L121" s="221"/>
      <c r="M121" s="222"/>
      <c r="N121" s="223"/>
      <c r="O121" s="223"/>
      <c r="P121" s="223"/>
      <c r="Q121" s="223"/>
      <c r="R121" s="223"/>
      <c r="S121" s="223"/>
      <c r="T121" s="22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5" t="s">
        <v>127</v>
      </c>
      <c r="AU121" s="225" t="s">
        <v>78</v>
      </c>
      <c r="AV121" s="13" t="s">
        <v>78</v>
      </c>
      <c r="AW121" s="13" t="s">
        <v>31</v>
      </c>
      <c r="AX121" s="13" t="s">
        <v>69</v>
      </c>
      <c r="AY121" s="225" t="s">
        <v>118</v>
      </c>
    </row>
    <row r="122" s="13" customFormat="1">
      <c r="A122" s="13"/>
      <c r="B122" s="214"/>
      <c r="C122" s="215"/>
      <c r="D122" s="216" t="s">
        <v>127</v>
      </c>
      <c r="E122" s="217" t="s">
        <v>19</v>
      </c>
      <c r="F122" s="218" t="s">
        <v>174</v>
      </c>
      <c r="G122" s="215"/>
      <c r="H122" s="219">
        <v>8.6500000000000004</v>
      </c>
      <c r="I122" s="220"/>
      <c r="J122" s="215"/>
      <c r="K122" s="215"/>
      <c r="L122" s="221"/>
      <c r="M122" s="222"/>
      <c r="N122" s="223"/>
      <c r="O122" s="223"/>
      <c r="P122" s="223"/>
      <c r="Q122" s="223"/>
      <c r="R122" s="223"/>
      <c r="S122" s="223"/>
      <c r="T122" s="22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5" t="s">
        <v>127</v>
      </c>
      <c r="AU122" s="225" t="s">
        <v>78</v>
      </c>
      <c r="AV122" s="13" t="s">
        <v>78</v>
      </c>
      <c r="AW122" s="13" t="s">
        <v>31</v>
      </c>
      <c r="AX122" s="13" t="s">
        <v>69</v>
      </c>
      <c r="AY122" s="225" t="s">
        <v>118</v>
      </c>
    </row>
    <row r="123" s="15" customFormat="1">
      <c r="A123" s="15"/>
      <c r="B123" s="246"/>
      <c r="C123" s="247"/>
      <c r="D123" s="216" t="s">
        <v>127</v>
      </c>
      <c r="E123" s="248" t="s">
        <v>19</v>
      </c>
      <c r="F123" s="249" t="s">
        <v>162</v>
      </c>
      <c r="G123" s="247"/>
      <c r="H123" s="250">
        <v>257.88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127</v>
      </c>
      <c r="AU123" s="256" t="s">
        <v>78</v>
      </c>
      <c r="AV123" s="15" t="s">
        <v>125</v>
      </c>
      <c r="AW123" s="15" t="s">
        <v>31</v>
      </c>
      <c r="AX123" s="15" t="s">
        <v>76</v>
      </c>
      <c r="AY123" s="256" t="s">
        <v>118</v>
      </c>
    </row>
    <row r="124" s="2" customFormat="1">
      <c r="A124" s="39"/>
      <c r="B124" s="40"/>
      <c r="C124" s="201" t="s">
        <v>175</v>
      </c>
      <c r="D124" s="201" t="s">
        <v>120</v>
      </c>
      <c r="E124" s="202" t="s">
        <v>176</v>
      </c>
      <c r="F124" s="203" t="s">
        <v>177</v>
      </c>
      <c r="G124" s="204" t="s">
        <v>140</v>
      </c>
      <c r="H124" s="205">
        <v>132.50999999999999</v>
      </c>
      <c r="I124" s="206"/>
      <c r="J124" s="207">
        <f>ROUND(I124*H124,2)</f>
        <v>0</v>
      </c>
      <c r="K124" s="203" t="s">
        <v>124</v>
      </c>
      <c r="L124" s="45"/>
      <c r="M124" s="208" t="s">
        <v>19</v>
      </c>
      <c r="N124" s="209" t="s">
        <v>40</v>
      </c>
      <c r="O124" s="85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2" t="s">
        <v>125</v>
      </c>
      <c r="AT124" s="212" t="s">
        <v>120</v>
      </c>
      <c r="AU124" s="212" t="s">
        <v>78</v>
      </c>
      <c r="AY124" s="18" t="s">
        <v>118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8" t="s">
        <v>76</v>
      </c>
      <c r="BK124" s="213">
        <f>ROUND(I124*H124,2)</f>
        <v>0</v>
      </c>
      <c r="BL124" s="18" t="s">
        <v>125</v>
      </c>
      <c r="BM124" s="212" t="s">
        <v>178</v>
      </c>
    </row>
    <row r="125" s="13" customFormat="1">
      <c r="A125" s="13"/>
      <c r="B125" s="214"/>
      <c r="C125" s="215"/>
      <c r="D125" s="216" t="s">
        <v>127</v>
      </c>
      <c r="E125" s="217" t="s">
        <v>19</v>
      </c>
      <c r="F125" s="218" t="s">
        <v>179</v>
      </c>
      <c r="G125" s="215"/>
      <c r="H125" s="219">
        <v>132.50999999999999</v>
      </c>
      <c r="I125" s="220"/>
      <c r="J125" s="215"/>
      <c r="K125" s="215"/>
      <c r="L125" s="221"/>
      <c r="M125" s="222"/>
      <c r="N125" s="223"/>
      <c r="O125" s="223"/>
      <c r="P125" s="223"/>
      <c r="Q125" s="223"/>
      <c r="R125" s="223"/>
      <c r="S125" s="223"/>
      <c r="T125" s="22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5" t="s">
        <v>127</v>
      </c>
      <c r="AU125" s="225" t="s">
        <v>78</v>
      </c>
      <c r="AV125" s="13" t="s">
        <v>78</v>
      </c>
      <c r="AW125" s="13" t="s">
        <v>31</v>
      </c>
      <c r="AX125" s="13" t="s">
        <v>76</v>
      </c>
      <c r="AY125" s="225" t="s">
        <v>118</v>
      </c>
    </row>
    <row r="126" s="2" customFormat="1" ht="21.75" customHeight="1">
      <c r="A126" s="39"/>
      <c r="B126" s="40"/>
      <c r="C126" s="201" t="s">
        <v>180</v>
      </c>
      <c r="D126" s="201" t="s">
        <v>120</v>
      </c>
      <c r="E126" s="202" t="s">
        <v>181</v>
      </c>
      <c r="F126" s="203" t="s">
        <v>182</v>
      </c>
      <c r="G126" s="204" t="s">
        <v>123</v>
      </c>
      <c r="H126" s="205">
        <v>60</v>
      </c>
      <c r="I126" s="206"/>
      <c r="J126" s="207">
        <f>ROUND(I126*H126,2)</f>
        <v>0</v>
      </c>
      <c r="K126" s="203" t="s">
        <v>124</v>
      </c>
      <c r="L126" s="45"/>
      <c r="M126" s="208" t="s">
        <v>19</v>
      </c>
      <c r="N126" s="209" t="s">
        <v>40</v>
      </c>
      <c r="O126" s="85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2" t="s">
        <v>125</v>
      </c>
      <c r="AT126" s="212" t="s">
        <v>120</v>
      </c>
      <c r="AU126" s="212" t="s">
        <v>78</v>
      </c>
      <c r="AY126" s="18" t="s">
        <v>118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8" t="s">
        <v>76</v>
      </c>
      <c r="BK126" s="213">
        <f>ROUND(I126*H126,2)</f>
        <v>0</v>
      </c>
      <c r="BL126" s="18" t="s">
        <v>125</v>
      </c>
      <c r="BM126" s="212" t="s">
        <v>183</v>
      </c>
    </row>
    <row r="127" s="13" customFormat="1">
      <c r="A127" s="13"/>
      <c r="B127" s="214"/>
      <c r="C127" s="215"/>
      <c r="D127" s="216" t="s">
        <v>127</v>
      </c>
      <c r="E127" s="217" t="s">
        <v>19</v>
      </c>
      <c r="F127" s="218" t="s">
        <v>128</v>
      </c>
      <c r="G127" s="215"/>
      <c r="H127" s="219">
        <v>60</v>
      </c>
      <c r="I127" s="220"/>
      <c r="J127" s="215"/>
      <c r="K127" s="215"/>
      <c r="L127" s="221"/>
      <c r="M127" s="222"/>
      <c r="N127" s="223"/>
      <c r="O127" s="223"/>
      <c r="P127" s="223"/>
      <c r="Q127" s="223"/>
      <c r="R127" s="223"/>
      <c r="S127" s="223"/>
      <c r="T127" s="22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5" t="s">
        <v>127</v>
      </c>
      <c r="AU127" s="225" t="s">
        <v>78</v>
      </c>
      <c r="AV127" s="13" t="s">
        <v>78</v>
      </c>
      <c r="AW127" s="13" t="s">
        <v>31</v>
      </c>
      <c r="AX127" s="13" t="s">
        <v>76</v>
      </c>
      <c r="AY127" s="225" t="s">
        <v>118</v>
      </c>
    </row>
    <row r="128" s="2" customFormat="1">
      <c r="A128" s="39"/>
      <c r="B128" s="40"/>
      <c r="C128" s="201" t="s">
        <v>184</v>
      </c>
      <c r="D128" s="201" t="s">
        <v>120</v>
      </c>
      <c r="E128" s="202" t="s">
        <v>185</v>
      </c>
      <c r="F128" s="203" t="s">
        <v>186</v>
      </c>
      <c r="G128" s="204" t="s">
        <v>140</v>
      </c>
      <c r="H128" s="205">
        <v>101.64</v>
      </c>
      <c r="I128" s="206"/>
      <c r="J128" s="207">
        <f>ROUND(I128*H128,2)</f>
        <v>0</v>
      </c>
      <c r="K128" s="203" t="s">
        <v>124</v>
      </c>
      <c r="L128" s="45"/>
      <c r="M128" s="208" t="s">
        <v>19</v>
      </c>
      <c r="N128" s="209" t="s">
        <v>40</v>
      </c>
      <c r="O128" s="85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2" t="s">
        <v>125</v>
      </c>
      <c r="AT128" s="212" t="s">
        <v>120</v>
      </c>
      <c r="AU128" s="212" t="s">
        <v>78</v>
      </c>
      <c r="AY128" s="18" t="s">
        <v>118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8" t="s">
        <v>76</v>
      </c>
      <c r="BK128" s="213">
        <f>ROUND(I128*H128,2)</f>
        <v>0</v>
      </c>
      <c r="BL128" s="18" t="s">
        <v>125</v>
      </c>
      <c r="BM128" s="212" t="s">
        <v>187</v>
      </c>
    </row>
    <row r="129" s="14" customFormat="1">
      <c r="A129" s="14"/>
      <c r="B129" s="226"/>
      <c r="C129" s="227"/>
      <c r="D129" s="216" t="s">
        <v>127</v>
      </c>
      <c r="E129" s="228" t="s">
        <v>19</v>
      </c>
      <c r="F129" s="229" t="s">
        <v>188</v>
      </c>
      <c r="G129" s="227"/>
      <c r="H129" s="228" t="s">
        <v>19</v>
      </c>
      <c r="I129" s="230"/>
      <c r="J129" s="227"/>
      <c r="K129" s="227"/>
      <c r="L129" s="231"/>
      <c r="M129" s="232"/>
      <c r="N129" s="233"/>
      <c r="O129" s="233"/>
      <c r="P129" s="233"/>
      <c r="Q129" s="233"/>
      <c r="R129" s="233"/>
      <c r="S129" s="233"/>
      <c r="T129" s="23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35" t="s">
        <v>127</v>
      </c>
      <c r="AU129" s="235" t="s">
        <v>78</v>
      </c>
      <c r="AV129" s="14" t="s">
        <v>76</v>
      </c>
      <c r="AW129" s="14" t="s">
        <v>31</v>
      </c>
      <c r="AX129" s="14" t="s">
        <v>69</v>
      </c>
      <c r="AY129" s="235" t="s">
        <v>118</v>
      </c>
    </row>
    <row r="130" s="13" customFormat="1">
      <c r="A130" s="13"/>
      <c r="B130" s="214"/>
      <c r="C130" s="215"/>
      <c r="D130" s="216" t="s">
        <v>127</v>
      </c>
      <c r="E130" s="217" t="s">
        <v>19</v>
      </c>
      <c r="F130" s="218" t="s">
        <v>189</v>
      </c>
      <c r="G130" s="215"/>
      <c r="H130" s="219">
        <v>101.64</v>
      </c>
      <c r="I130" s="220"/>
      <c r="J130" s="215"/>
      <c r="K130" s="215"/>
      <c r="L130" s="221"/>
      <c r="M130" s="222"/>
      <c r="N130" s="223"/>
      <c r="O130" s="223"/>
      <c r="P130" s="223"/>
      <c r="Q130" s="223"/>
      <c r="R130" s="223"/>
      <c r="S130" s="223"/>
      <c r="T130" s="22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5" t="s">
        <v>127</v>
      </c>
      <c r="AU130" s="225" t="s">
        <v>78</v>
      </c>
      <c r="AV130" s="13" t="s">
        <v>78</v>
      </c>
      <c r="AW130" s="13" t="s">
        <v>31</v>
      </c>
      <c r="AX130" s="13" t="s">
        <v>76</v>
      </c>
      <c r="AY130" s="225" t="s">
        <v>118</v>
      </c>
    </row>
    <row r="131" s="2" customFormat="1" ht="16.5" customHeight="1">
      <c r="A131" s="39"/>
      <c r="B131" s="40"/>
      <c r="C131" s="201" t="s">
        <v>190</v>
      </c>
      <c r="D131" s="201" t="s">
        <v>120</v>
      </c>
      <c r="E131" s="202" t="s">
        <v>191</v>
      </c>
      <c r="F131" s="203" t="s">
        <v>192</v>
      </c>
      <c r="G131" s="204" t="s">
        <v>123</v>
      </c>
      <c r="H131" s="205">
        <v>1180</v>
      </c>
      <c r="I131" s="206"/>
      <c r="J131" s="207">
        <f>ROUND(I131*H131,2)</f>
        <v>0</v>
      </c>
      <c r="K131" s="203" t="s">
        <v>124</v>
      </c>
      <c r="L131" s="45"/>
      <c r="M131" s="208" t="s">
        <v>19</v>
      </c>
      <c r="N131" s="209" t="s">
        <v>40</v>
      </c>
      <c r="O131" s="85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2" t="s">
        <v>125</v>
      </c>
      <c r="AT131" s="212" t="s">
        <v>120</v>
      </c>
      <c r="AU131" s="212" t="s">
        <v>78</v>
      </c>
      <c r="AY131" s="18" t="s">
        <v>118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8" t="s">
        <v>76</v>
      </c>
      <c r="BK131" s="213">
        <f>ROUND(I131*H131,2)</f>
        <v>0</v>
      </c>
      <c r="BL131" s="18" t="s">
        <v>125</v>
      </c>
      <c r="BM131" s="212" t="s">
        <v>193</v>
      </c>
    </row>
    <row r="132" s="13" customFormat="1">
      <c r="A132" s="13"/>
      <c r="B132" s="214"/>
      <c r="C132" s="215"/>
      <c r="D132" s="216" t="s">
        <v>127</v>
      </c>
      <c r="E132" s="217" t="s">
        <v>19</v>
      </c>
      <c r="F132" s="218" t="s">
        <v>132</v>
      </c>
      <c r="G132" s="215"/>
      <c r="H132" s="219">
        <v>1180</v>
      </c>
      <c r="I132" s="220"/>
      <c r="J132" s="215"/>
      <c r="K132" s="215"/>
      <c r="L132" s="221"/>
      <c r="M132" s="222"/>
      <c r="N132" s="223"/>
      <c r="O132" s="223"/>
      <c r="P132" s="223"/>
      <c r="Q132" s="223"/>
      <c r="R132" s="223"/>
      <c r="S132" s="223"/>
      <c r="T132" s="22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5" t="s">
        <v>127</v>
      </c>
      <c r="AU132" s="225" t="s">
        <v>78</v>
      </c>
      <c r="AV132" s="13" t="s">
        <v>78</v>
      </c>
      <c r="AW132" s="13" t="s">
        <v>31</v>
      </c>
      <c r="AX132" s="13" t="s">
        <v>76</v>
      </c>
      <c r="AY132" s="225" t="s">
        <v>118</v>
      </c>
    </row>
    <row r="133" s="2" customFormat="1" ht="16.5" customHeight="1">
      <c r="A133" s="39"/>
      <c r="B133" s="40"/>
      <c r="C133" s="201" t="s">
        <v>194</v>
      </c>
      <c r="D133" s="201" t="s">
        <v>120</v>
      </c>
      <c r="E133" s="202" t="s">
        <v>195</v>
      </c>
      <c r="F133" s="203" t="s">
        <v>196</v>
      </c>
      <c r="G133" s="204" t="s">
        <v>123</v>
      </c>
      <c r="H133" s="205">
        <v>4720</v>
      </c>
      <c r="I133" s="206"/>
      <c r="J133" s="207">
        <f>ROUND(I133*H133,2)</f>
        <v>0</v>
      </c>
      <c r="K133" s="203" t="s">
        <v>124</v>
      </c>
      <c r="L133" s="45"/>
      <c r="M133" s="208" t="s">
        <v>19</v>
      </c>
      <c r="N133" s="209" t="s">
        <v>40</v>
      </c>
      <c r="O133" s="85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2" t="s">
        <v>125</v>
      </c>
      <c r="AT133" s="212" t="s">
        <v>120</v>
      </c>
      <c r="AU133" s="212" t="s">
        <v>78</v>
      </c>
      <c r="AY133" s="18" t="s">
        <v>118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8" t="s">
        <v>76</v>
      </c>
      <c r="BK133" s="213">
        <f>ROUND(I133*H133,2)</f>
        <v>0</v>
      </c>
      <c r="BL133" s="18" t="s">
        <v>125</v>
      </c>
      <c r="BM133" s="212" t="s">
        <v>197</v>
      </c>
    </row>
    <row r="134" s="13" customFormat="1">
      <c r="A134" s="13"/>
      <c r="B134" s="214"/>
      <c r="C134" s="215"/>
      <c r="D134" s="216" t="s">
        <v>127</v>
      </c>
      <c r="E134" s="217" t="s">
        <v>19</v>
      </c>
      <c r="F134" s="218" t="s">
        <v>198</v>
      </c>
      <c r="G134" s="215"/>
      <c r="H134" s="219">
        <v>4720</v>
      </c>
      <c r="I134" s="220"/>
      <c r="J134" s="215"/>
      <c r="K134" s="215"/>
      <c r="L134" s="221"/>
      <c r="M134" s="222"/>
      <c r="N134" s="223"/>
      <c r="O134" s="223"/>
      <c r="P134" s="223"/>
      <c r="Q134" s="223"/>
      <c r="R134" s="223"/>
      <c r="S134" s="223"/>
      <c r="T134" s="22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5" t="s">
        <v>127</v>
      </c>
      <c r="AU134" s="225" t="s">
        <v>78</v>
      </c>
      <c r="AV134" s="13" t="s">
        <v>78</v>
      </c>
      <c r="AW134" s="13" t="s">
        <v>31</v>
      </c>
      <c r="AX134" s="13" t="s">
        <v>76</v>
      </c>
      <c r="AY134" s="225" t="s">
        <v>118</v>
      </c>
    </row>
    <row r="135" s="2" customFormat="1">
      <c r="A135" s="39"/>
      <c r="B135" s="40"/>
      <c r="C135" s="201" t="s">
        <v>8</v>
      </c>
      <c r="D135" s="201" t="s">
        <v>120</v>
      </c>
      <c r="E135" s="202" t="s">
        <v>199</v>
      </c>
      <c r="F135" s="203" t="s">
        <v>200</v>
      </c>
      <c r="G135" s="204" t="s">
        <v>140</v>
      </c>
      <c r="H135" s="205">
        <v>2162.5700000000002</v>
      </c>
      <c r="I135" s="206"/>
      <c r="J135" s="207">
        <f>ROUND(I135*H135,2)</f>
        <v>0</v>
      </c>
      <c r="K135" s="203" t="s">
        <v>124</v>
      </c>
      <c r="L135" s="45"/>
      <c r="M135" s="208" t="s">
        <v>19</v>
      </c>
      <c r="N135" s="209" t="s">
        <v>40</v>
      </c>
      <c r="O135" s="85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2" t="s">
        <v>125</v>
      </c>
      <c r="AT135" s="212" t="s">
        <v>120</v>
      </c>
      <c r="AU135" s="212" t="s">
        <v>78</v>
      </c>
      <c r="AY135" s="18" t="s">
        <v>118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8" t="s">
        <v>76</v>
      </c>
      <c r="BK135" s="213">
        <f>ROUND(I135*H135,2)</f>
        <v>0</v>
      </c>
      <c r="BL135" s="18" t="s">
        <v>125</v>
      </c>
      <c r="BM135" s="212" t="s">
        <v>201</v>
      </c>
    </row>
    <row r="136" s="13" customFormat="1">
      <c r="A136" s="13"/>
      <c r="B136" s="214"/>
      <c r="C136" s="215"/>
      <c r="D136" s="216" t="s">
        <v>127</v>
      </c>
      <c r="E136" s="217" t="s">
        <v>19</v>
      </c>
      <c r="F136" s="218" t="s">
        <v>202</v>
      </c>
      <c r="G136" s="215"/>
      <c r="H136" s="219">
        <v>2162.5700000000002</v>
      </c>
      <c r="I136" s="220"/>
      <c r="J136" s="215"/>
      <c r="K136" s="215"/>
      <c r="L136" s="221"/>
      <c r="M136" s="222"/>
      <c r="N136" s="223"/>
      <c r="O136" s="223"/>
      <c r="P136" s="223"/>
      <c r="Q136" s="223"/>
      <c r="R136" s="223"/>
      <c r="S136" s="223"/>
      <c r="T136" s="22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5" t="s">
        <v>127</v>
      </c>
      <c r="AU136" s="225" t="s">
        <v>78</v>
      </c>
      <c r="AV136" s="13" t="s">
        <v>78</v>
      </c>
      <c r="AW136" s="13" t="s">
        <v>31</v>
      </c>
      <c r="AX136" s="13" t="s">
        <v>76</v>
      </c>
      <c r="AY136" s="225" t="s">
        <v>118</v>
      </c>
    </row>
    <row r="137" s="2" customFormat="1">
      <c r="A137" s="39"/>
      <c r="B137" s="40"/>
      <c r="C137" s="201" t="s">
        <v>203</v>
      </c>
      <c r="D137" s="201" t="s">
        <v>120</v>
      </c>
      <c r="E137" s="202" t="s">
        <v>204</v>
      </c>
      <c r="F137" s="203" t="s">
        <v>205</v>
      </c>
      <c r="G137" s="204" t="s">
        <v>140</v>
      </c>
      <c r="H137" s="205">
        <v>50.82</v>
      </c>
      <c r="I137" s="206"/>
      <c r="J137" s="207">
        <f>ROUND(I137*H137,2)</f>
        <v>0</v>
      </c>
      <c r="K137" s="203" t="s">
        <v>124</v>
      </c>
      <c r="L137" s="45"/>
      <c r="M137" s="208" t="s">
        <v>19</v>
      </c>
      <c r="N137" s="209" t="s">
        <v>40</v>
      </c>
      <c r="O137" s="85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2" t="s">
        <v>125</v>
      </c>
      <c r="AT137" s="212" t="s">
        <v>120</v>
      </c>
      <c r="AU137" s="212" t="s">
        <v>78</v>
      </c>
      <c r="AY137" s="18" t="s">
        <v>118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8" t="s">
        <v>76</v>
      </c>
      <c r="BK137" s="213">
        <f>ROUND(I137*H137,2)</f>
        <v>0</v>
      </c>
      <c r="BL137" s="18" t="s">
        <v>125</v>
      </c>
      <c r="BM137" s="212" t="s">
        <v>206</v>
      </c>
    </row>
    <row r="138" s="13" customFormat="1">
      <c r="A138" s="13"/>
      <c r="B138" s="214"/>
      <c r="C138" s="215"/>
      <c r="D138" s="216" t="s">
        <v>127</v>
      </c>
      <c r="E138" s="217" t="s">
        <v>19</v>
      </c>
      <c r="F138" s="218" t="s">
        <v>207</v>
      </c>
      <c r="G138" s="215"/>
      <c r="H138" s="219">
        <v>50.82</v>
      </c>
      <c r="I138" s="220"/>
      <c r="J138" s="215"/>
      <c r="K138" s="215"/>
      <c r="L138" s="221"/>
      <c r="M138" s="222"/>
      <c r="N138" s="223"/>
      <c r="O138" s="223"/>
      <c r="P138" s="223"/>
      <c r="Q138" s="223"/>
      <c r="R138" s="223"/>
      <c r="S138" s="223"/>
      <c r="T138" s="22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5" t="s">
        <v>127</v>
      </c>
      <c r="AU138" s="225" t="s">
        <v>78</v>
      </c>
      <c r="AV138" s="13" t="s">
        <v>78</v>
      </c>
      <c r="AW138" s="13" t="s">
        <v>31</v>
      </c>
      <c r="AX138" s="13" t="s">
        <v>76</v>
      </c>
      <c r="AY138" s="225" t="s">
        <v>118</v>
      </c>
    </row>
    <row r="139" s="2" customFormat="1" ht="33" customHeight="1">
      <c r="A139" s="39"/>
      <c r="B139" s="40"/>
      <c r="C139" s="201" t="s">
        <v>208</v>
      </c>
      <c r="D139" s="201" t="s">
        <v>120</v>
      </c>
      <c r="E139" s="202" t="s">
        <v>209</v>
      </c>
      <c r="F139" s="203" t="s">
        <v>210</v>
      </c>
      <c r="G139" s="204" t="s">
        <v>140</v>
      </c>
      <c r="H139" s="205">
        <v>25</v>
      </c>
      <c r="I139" s="206"/>
      <c r="J139" s="207">
        <f>ROUND(I139*H139,2)</f>
        <v>0</v>
      </c>
      <c r="K139" s="203" t="s">
        <v>124</v>
      </c>
      <c r="L139" s="45"/>
      <c r="M139" s="208" t="s">
        <v>19</v>
      </c>
      <c r="N139" s="209" t="s">
        <v>40</v>
      </c>
      <c r="O139" s="85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2" t="s">
        <v>125</v>
      </c>
      <c r="AT139" s="212" t="s">
        <v>120</v>
      </c>
      <c r="AU139" s="212" t="s">
        <v>78</v>
      </c>
      <c r="AY139" s="18" t="s">
        <v>118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8" t="s">
        <v>76</v>
      </c>
      <c r="BK139" s="213">
        <f>ROUND(I139*H139,2)</f>
        <v>0</v>
      </c>
      <c r="BL139" s="18" t="s">
        <v>125</v>
      </c>
      <c r="BM139" s="212" t="s">
        <v>211</v>
      </c>
    </row>
    <row r="140" s="13" customFormat="1">
      <c r="A140" s="13"/>
      <c r="B140" s="214"/>
      <c r="C140" s="215"/>
      <c r="D140" s="216" t="s">
        <v>127</v>
      </c>
      <c r="E140" s="217" t="s">
        <v>19</v>
      </c>
      <c r="F140" s="218" t="s">
        <v>212</v>
      </c>
      <c r="G140" s="215"/>
      <c r="H140" s="219">
        <v>25</v>
      </c>
      <c r="I140" s="220"/>
      <c r="J140" s="215"/>
      <c r="K140" s="215"/>
      <c r="L140" s="221"/>
      <c r="M140" s="222"/>
      <c r="N140" s="223"/>
      <c r="O140" s="223"/>
      <c r="P140" s="223"/>
      <c r="Q140" s="223"/>
      <c r="R140" s="223"/>
      <c r="S140" s="223"/>
      <c r="T140" s="22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5" t="s">
        <v>127</v>
      </c>
      <c r="AU140" s="225" t="s">
        <v>78</v>
      </c>
      <c r="AV140" s="13" t="s">
        <v>78</v>
      </c>
      <c r="AW140" s="13" t="s">
        <v>31</v>
      </c>
      <c r="AX140" s="13" t="s">
        <v>76</v>
      </c>
      <c r="AY140" s="225" t="s">
        <v>118</v>
      </c>
    </row>
    <row r="141" s="2" customFormat="1">
      <c r="A141" s="39"/>
      <c r="B141" s="40"/>
      <c r="C141" s="201" t="s">
        <v>213</v>
      </c>
      <c r="D141" s="201" t="s">
        <v>120</v>
      </c>
      <c r="E141" s="202" t="s">
        <v>214</v>
      </c>
      <c r="F141" s="203" t="s">
        <v>215</v>
      </c>
      <c r="G141" s="204" t="s">
        <v>148</v>
      </c>
      <c r="H141" s="205">
        <v>3892.6260000000002</v>
      </c>
      <c r="I141" s="206"/>
      <c r="J141" s="207">
        <f>ROUND(I141*H141,2)</f>
        <v>0</v>
      </c>
      <c r="K141" s="203" t="s">
        <v>19</v>
      </c>
      <c r="L141" s="45"/>
      <c r="M141" s="208" t="s">
        <v>19</v>
      </c>
      <c r="N141" s="209" t="s">
        <v>40</v>
      </c>
      <c r="O141" s="85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2" t="s">
        <v>125</v>
      </c>
      <c r="AT141" s="212" t="s">
        <v>120</v>
      </c>
      <c r="AU141" s="212" t="s">
        <v>78</v>
      </c>
      <c r="AY141" s="18" t="s">
        <v>118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8" t="s">
        <v>76</v>
      </c>
      <c r="BK141" s="213">
        <f>ROUND(I141*H141,2)</f>
        <v>0</v>
      </c>
      <c r="BL141" s="18" t="s">
        <v>125</v>
      </c>
      <c r="BM141" s="212" t="s">
        <v>216</v>
      </c>
    </row>
    <row r="142" s="13" customFormat="1">
      <c r="A142" s="13"/>
      <c r="B142" s="214"/>
      <c r="C142" s="215"/>
      <c r="D142" s="216" t="s">
        <v>127</v>
      </c>
      <c r="E142" s="217" t="s">
        <v>19</v>
      </c>
      <c r="F142" s="218" t="s">
        <v>217</v>
      </c>
      <c r="G142" s="215"/>
      <c r="H142" s="219">
        <v>3892.6260000000002</v>
      </c>
      <c r="I142" s="220"/>
      <c r="J142" s="215"/>
      <c r="K142" s="215"/>
      <c r="L142" s="221"/>
      <c r="M142" s="222"/>
      <c r="N142" s="223"/>
      <c r="O142" s="223"/>
      <c r="P142" s="223"/>
      <c r="Q142" s="223"/>
      <c r="R142" s="223"/>
      <c r="S142" s="223"/>
      <c r="T142" s="22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5" t="s">
        <v>127</v>
      </c>
      <c r="AU142" s="225" t="s">
        <v>78</v>
      </c>
      <c r="AV142" s="13" t="s">
        <v>78</v>
      </c>
      <c r="AW142" s="13" t="s">
        <v>31</v>
      </c>
      <c r="AX142" s="13" t="s">
        <v>76</v>
      </c>
      <c r="AY142" s="225" t="s">
        <v>118</v>
      </c>
    </row>
    <row r="143" s="2" customFormat="1">
      <c r="A143" s="39"/>
      <c r="B143" s="40"/>
      <c r="C143" s="201" t="s">
        <v>218</v>
      </c>
      <c r="D143" s="201" t="s">
        <v>120</v>
      </c>
      <c r="E143" s="202" t="s">
        <v>219</v>
      </c>
      <c r="F143" s="203" t="s">
        <v>220</v>
      </c>
      <c r="G143" s="204" t="s">
        <v>140</v>
      </c>
      <c r="H143" s="205">
        <v>2162.5700000000002</v>
      </c>
      <c r="I143" s="206"/>
      <c r="J143" s="207">
        <f>ROUND(I143*H143,2)</f>
        <v>0</v>
      </c>
      <c r="K143" s="203" t="s">
        <v>124</v>
      </c>
      <c r="L143" s="45"/>
      <c r="M143" s="208" t="s">
        <v>19</v>
      </c>
      <c r="N143" s="209" t="s">
        <v>40</v>
      </c>
      <c r="O143" s="85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2" t="s">
        <v>125</v>
      </c>
      <c r="AT143" s="212" t="s">
        <v>120</v>
      </c>
      <c r="AU143" s="212" t="s">
        <v>78</v>
      </c>
      <c r="AY143" s="18" t="s">
        <v>118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8" t="s">
        <v>76</v>
      </c>
      <c r="BK143" s="213">
        <f>ROUND(I143*H143,2)</f>
        <v>0</v>
      </c>
      <c r="BL143" s="18" t="s">
        <v>125</v>
      </c>
      <c r="BM143" s="212" t="s">
        <v>221</v>
      </c>
    </row>
    <row r="144" s="13" customFormat="1">
      <c r="A144" s="13"/>
      <c r="B144" s="214"/>
      <c r="C144" s="215"/>
      <c r="D144" s="216" t="s">
        <v>127</v>
      </c>
      <c r="E144" s="217" t="s">
        <v>19</v>
      </c>
      <c r="F144" s="218" t="s">
        <v>222</v>
      </c>
      <c r="G144" s="215"/>
      <c r="H144" s="219">
        <v>2162.5700000000002</v>
      </c>
      <c r="I144" s="220"/>
      <c r="J144" s="215"/>
      <c r="K144" s="215"/>
      <c r="L144" s="221"/>
      <c r="M144" s="222"/>
      <c r="N144" s="223"/>
      <c r="O144" s="223"/>
      <c r="P144" s="223"/>
      <c r="Q144" s="223"/>
      <c r="R144" s="223"/>
      <c r="S144" s="223"/>
      <c r="T144" s="22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5" t="s">
        <v>127</v>
      </c>
      <c r="AU144" s="225" t="s">
        <v>78</v>
      </c>
      <c r="AV144" s="13" t="s">
        <v>78</v>
      </c>
      <c r="AW144" s="13" t="s">
        <v>31</v>
      </c>
      <c r="AX144" s="13" t="s">
        <v>76</v>
      </c>
      <c r="AY144" s="225" t="s">
        <v>118</v>
      </c>
    </row>
    <row r="145" s="2" customFormat="1">
      <c r="A145" s="39"/>
      <c r="B145" s="40"/>
      <c r="C145" s="201" t="s">
        <v>223</v>
      </c>
      <c r="D145" s="201" t="s">
        <v>120</v>
      </c>
      <c r="E145" s="202" t="s">
        <v>224</v>
      </c>
      <c r="F145" s="203" t="s">
        <v>225</v>
      </c>
      <c r="G145" s="204" t="s">
        <v>140</v>
      </c>
      <c r="H145" s="205">
        <v>15</v>
      </c>
      <c r="I145" s="206"/>
      <c r="J145" s="207">
        <f>ROUND(I145*H145,2)</f>
        <v>0</v>
      </c>
      <c r="K145" s="203" t="s">
        <v>124</v>
      </c>
      <c r="L145" s="45"/>
      <c r="M145" s="208" t="s">
        <v>19</v>
      </c>
      <c r="N145" s="209" t="s">
        <v>40</v>
      </c>
      <c r="O145" s="85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2" t="s">
        <v>125</v>
      </c>
      <c r="AT145" s="212" t="s">
        <v>120</v>
      </c>
      <c r="AU145" s="212" t="s">
        <v>78</v>
      </c>
      <c r="AY145" s="18" t="s">
        <v>118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8" t="s">
        <v>76</v>
      </c>
      <c r="BK145" s="213">
        <f>ROUND(I145*H145,2)</f>
        <v>0</v>
      </c>
      <c r="BL145" s="18" t="s">
        <v>125</v>
      </c>
      <c r="BM145" s="212" t="s">
        <v>226</v>
      </c>
    </row>
    <row r="146" s="13" customFormat="1">
      <c r="A146" s="13"/>
      <c r="B146" s="214"/>
      <c r="C146" s="215"/>
      <c r="D146" s="216" t="s">
        <v>127</v>
      </c>
      <c r="E146" s="217" t="s">
        <v>19</v>
      </c>
      <c r="F146" s="218" t="s">
        <v>227</v>
      </c>
      <c r="G146" s="215"/>
      <c r="H146" s="219">
        <v>15</v>
      </c>
      <c r="I146" s="220"/>
      <c r="J146" s="215"/>
      <c r="K146" s="215"/>
      <c r="L146" s="221"/>
      <c r="M146" s="222"/>
      <c r="N146" s="223"/>
      <c r="O146" s="223"/>
      <c r="P146" s="223"/>
      <c r="Q146" s="223"/>
      <c r="R146" s="223"/>
      <c r="S146" s="223"/>
      <c r="T146" s="22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5" t="s">
        <v>127</v>
      </c>
      <c r="AU146" s="225" t="s">
        <v>78</v>
      </c>
      <c r="AV146" s="13" t="s">
        <v>78</v>
      </c>
      <c r="AW146" s="13" t="s">
        <v>31</v>
      </c>
      <c r="AX146" s="13" t="s">
        <v>76</v>
      </c>
      <c r="AY146" s="225" t="s">
        <v>118</v>
      </c>
    </row>
    <row r="147" s="2" customFormat="1" ht="33" customHeight="1">
      <c r="A147" s="39"/>
      <c r="B147" s="40"/>
      <c r="C147" s="201" t="s">
        <v>7</v>
      </c>
      <c r="D147" s="201" t="s">
        <v>120</v>
      </c>
      <c r="E147" s="202" t="s">
        <v>228</v>
      </c>
      <c r="F147" s="203" t="s">
        <v>229</v>
      </c>
      <c r="G147" s="204" t="s">
        <v>123</v>
      </c>
      <c r="H147" s="205">
        <v>1182</v>
      </c>
      <c r="I147" s="206"/>
      <c r="J147" s="207">
        <f>ROUND(I147*H147,2)</f>
        <v>0</v>
      </c>
      <c r="K147" s="203" t="s">
        <v>124</v>
      </c>
      <c r="L147" s="45"/>
      <c r="M147" s="208" t="s">
        <v>19</v>
      </c>
      <c r="N147" s="209" t="s">
        <v>40</v>
      </c>
      <c r="O147" s="85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2" t="s">
        <v>125</v>
      </c>
      <c r="AT147" s="212" t="s">
        <v>120</v>
      </c>
      <c r="AU147" s="212" t="s">
        <v>78</v>
      </c>
      <c r="AY147" s="18" t="s">
        <v>118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8" t="s">
        <v>76</v>
      </c>
      <c r="BK147" s="213">
        <f>ROUND(I147*H147,2)</f>
        <v>0</v>
      </c>
      <c r="BL147" s="18" t="s">
        <v>125</v>
      </c>
      <c r="BM147" s="212" t="s">
        <v>230</v>
      </c>
    </row>
    <row r="148" s="13" customFormat="1">
      <c r="A148" s="13"/>
      <c r="B148" s="214"/>
      <c r="C148" s="215"/>
      <c r="D148" s="216" t="s">
        <v>127</v>
      </c>
      <c r="E148" s="217" t="s">
        <v>19</v>
      </c>
      <c r="F148" s="218" t="s">
        <v>231</v>
      </c>
      <c r="G148" s="215"/>
      <c r="H148" s="219">
        <v>1182</v>
      </c>
      <c r="I148" s="220"/>
      <c r="J148" s="215"/>
      <c r="K148" s="215"/>
      <c r="L148" s="221"/>
      <c r="M148" s="222"/>
      <c r="N148" s="223"/>
      <c r="O148" s="223"/>
      <c r="P148" s="223"/>
      <c r="Q148" s="223"/>
      <c r="R148" s="223"/>
      <c r="S148" s="223"/>
      <c r="T148" s="22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5" t="s">
        <v>127</v>
      </c>
      <c r="AU148" s="225" t="s">
        <v>78</v>
      </c>
      <c r="AV148" s="13" t="s">
        <v>78</v>
      </c>
      <c r="AW148" s="13" t="s">
        <v>31</v>
      </c>
      <c r="AX148" s="13" t="s">
        <v>76</v>
      </c>
      <c r="AY148" s="225" t="s">
        <v>118</v>
      </c>
    </row>
    <row r="149" s="2" customFormat="1">
      <c r="A149" s="39"/>
      <c r="B149" s="40"/>
      <c r="C149" s="201" t="s">
        <v>232</v>
      </c>
      <c r="D149" s="201" t="s">
        <v>120</v>
      </c>
      <c r="E149" s="202" t="s">
        <v>233</v>
      </c>
      <c r="F149" s="203" t="s">
        <v>234</v>
      </c>
      <c r="G149" s="204" t="s">
        <v>123</v>
      </c>
      <c r="H149" s="205">
        <v>258</v>
      </c>
      <c r="I149" s="206"/>
      <c r="J149" s="207">
        <f>ROUND(I149*H149,2)</f>
        <v>0</v>
      </c>
      <c r="K149" s="203" t="s">
        <v>124</v>
      </c>
      <c r="L149" s="45"/>
      <c r="M149" s="208" t="s">
        <v>19</v>
      </c>
      <c r="N149" s="209" t="s">
        <v>40</v>
      </c>
      <c r="O149" s="85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2" t="s">
        <v>125</v>
      </c>
      <c r="AT149" s="212" t="s">
        <v>120</v>
      </c>
      <c r="AU149" s="212" t="s">
        <v>78</v>
      </c>
      <c r="AY149" s="18" t="s">
        <v>118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8" t="s">
        <v>76</v>
      </c>
      <c r="BK149" s="213">
        <f>ROUND(I149*H149,2)</f>
        <v>0</v>
      </c>
      <c r="BL149" s="18" t="s">
        <v>125</v>
      </c>
      <c r="BM149" s="212" t="s">
        <v>235</v>
      </c>
    </row>
    <row r="150" s="13" customFormat="1">
      <c r="A150" s="13"/>
      <c r="B150" s="214"/>
      <c r="C150" s="215"/>
      <c r="D150" s="216" t="s">
        <v>127</v>
      </c>
      <c r="E150" s="217" t="s">
        <v>19</v>
      </c>
      <c r="F150" s="218" t="s">
        <v>236</v>
      </c>
      <c r="G150" s="215"/>
      <c r="H150" s="219">
        <v>258</v>
      </c>
      <c r="I150" s="220"/>
      <c r="J150" s="215"/>
      <c r="K150" s="215"/>
      <c r="L150" s="221"/>
      <c r="M150" s="222"/>
      <c r="N150" s="223"/>
      <c r="O150" s="223"/>
      <c r="P150" s="223"/>
      <c r="Q150" s="223"/>
      <c r="R150" s="223"/>
      <c r="S150" s="223"/>
      <c r="T150" s="22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5" t="s">
        <v>127</v>
      </c>
      <c r="AU150" s="225" t="s">
        <v>78</v>
      </c>
      <c r="AV150" s="13" t="s">
        <v>78</v>
      </c>
      <c r="AW150" s="13" t="s">
        <v>31</v>
      </c>
      <c r="AX150" s="13" t="s">
        <v>76</v>
      </c>
      <c r="AY150" s="225" t="s">
        <v>118</v>
      </c>
    </row>
    <row r="151" s="2" customFormat="1">
      <c r="A151" s="39"/>
      <c r="B151" s="40"/>
      <c r="C151" s="201" t="s">
        <v>237</v>
      </c>
      <c r="D151" s="201" t="s">
        <v>120</v>
      </c>
      <c r="E151" s="202" t="s">
        <v>238</v>
      </c>
      <c r="F151" s="203" t="s">
        <v>239</v>
      </c>
      <c r="G151" s="204" t="s">
        <v>123</v>
      </c>
      <c r="H151" s="205">
        <v>2971.0999999999999</v>
      </c>
      <c r="I151" s="206"/>
      <c r="J151" s="207">
        <f>ROUND(I151*H151,2)</f>
        <v>0</v>
      </c>
      <c r="K151" s="203" t="s">
        <v>124</v>
      </c>
      <c r="L151" s="45"/>
      <c r="M151" s="208" t="s">
        <v>19</v>
      </c>
      <c r="N151" s="209" t="s">
        <v>40</v>
      </c>
      <c r="O151" s="85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2" t="s">
        <v>125</v>
      </c>
      <c r="AT151" s="212" t="s">
        <v>120</v>
      </c>
      <c r="AU151" s="212" t="s">
        <v>78</v>
      </c>
      <c r="AY151" s="18" t="s">
        <v>118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8" t="s">
        <v>76</v>
      </c>
      <c r="BK151" s="213">
        <f>ROUND(I151*H151,2)</f>
        <v>0</v>
      </c>
      <c r="BL151" s="18" t="s">
        <v>125</v>
      </c>
      <c r="BM151" s="212" t="s">
        <v>240</v>
      </c>
    </row>
    <row r="152" s="13" customFormat="1">
      <c r="A152" s="13"/>
      <c r="B152" s="214"/>
      <c r="C152" s="215"/>
      <c r="D152" s="216" t="s">
        <v>127</v>
      </c>
      <c r="E152" s="217" t="s">
        <v>19</v>
      </c>
      <c r="F152" s="218" t="s">
        <v>241</v>
      </c>
      <c r="G152" s="215"/>
      <c r="H152" s="219">
        <v>2971.0999999999999</v>
      </c>
      <c r="I152" s="220"/>
      <c r="J152" s="215"/>
      <c r="K152" s="215"/>
      <c r="L152" s="221"/>
      <c r="M152" s="222"/>
      <c r="N152" s="223"/>
      <c r="O152" s="223"/>
      <c r="P152" s="223"/>
      <c r="Q152" s="223"/>
      <c r="R152" s="223"/>
      <c r="S152" s="223"/>
      <c r="T152" s="22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5" t="s">
        <v>127</v>
      </c>
      <c r="AU152" s="225" t="s">
        <v>78</v>
      </c>
      <c r="AV152" s="13" t="s">
        <v>78</v>
      </c>
      <c r="AW152" s="13" t="s">
        <v>31</v>
      </c>
      <c r="AX152" s="13" t="s">
        <v>76</v>
      </c>
      <c r="AY152" s="225" t="s">
        <v>118</v>
      </c>
    </row>
    <row r="153" s="2" customFormat="1" ht="16.5" customHeight="1">
      <c r="A153" s="39"/>
      <c r="B153" s="40"/>
      <c r="C153" s="236" t="s">
        <v>242</v>
      </c>
      <c r="D153" s="236" t="s">
        <v>145</v>
      </c>
      <c r="E153" s="237" t="s">
        <v>243</v>
      </c>
      <c r="F153" s="238" t="s">
        <v>244</v>
      </c>
      <c r="G153" s="239" t="s">
        <v>245</v>
      </c>
      <c r="H153" s="240">
        <v>2.6150000000000002</v>
      </c>
      <c r="I153" s="241"/>
      <c r="J153" s="242">
        <f>ROUND(I153*H153,2)</f>
        <v>0</v>
      </c>
      <c r="K153" s="238" t="s">
        <v>124</v>
      </c>
      <c r="L153" s="243"/>
      <c r="M153" s="244" t="s">
        <v>19</v>
      </c>
      <c r="N153" s="245" t="s">
        <v>40</v>
      </c>
      <c r="O153" s="85"/>
      <c r="P153" s="210">
        <f>O153*H153</f>
        <v>0</v>
      </c>
      <c r="Q153" s="210">
        <v>0.001</v>
      </c>
      <c r="R153" s="210">
        <f>Q153*H153</f>
        <v>0.0026150000000000001</v>
      </c>
      <c r="S153" s="210">
        <v>0</v>
      </c>
      <c r="T153" s="21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2" t="s">
        <v>149</v>
      </c>
      <c r="AT153" s="212" t="s">
        <v>145</v>
      </c>
      <c r="AU153" s="212" t="s">
        <v>78</v>
      </c>
      <c r="AY153" s="18" t="s">
        <v>118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8" t="s">
        <v>76</v>
      </c>
      <c r="BK153" s="213">
        <f>ROUND(I153*H153,2)</f>
        <v>0</v>
      </c>
      <c r="BL153" s="18" t="s">
        <v>125</v>
      </c>
      <c r="BM153" s="212" t="s">
        <v>246</v>
      </c>
    </row>
    <row r="154" s="13" customFormat="1">
      <c r="A154" s="13"/>
      <c r="B154" s="214"/>
      <c r="C154" s="215"/>
      <c r="D154" s="216" t="s">
        <v>127</v>
      </c>
      <c r="E154" s="217" t="s">
        <v>19</v>
      </c>
      <c r="F154" s="218" t="s">
        <v>247</v>
      </c>
      <c r="G154" s="215"/>
      <c r="H154" s="219">
        <v>130.72499999999999</v>
      </c>
      <c r="I154" s="220"/>
      <c r="J154" s="215"/>
      <c r="K154" s="215"/>
      <c r="L154" s="221"/>
      <c r="M154" s="222"/>
      <c r="N154" s="223"/>
      <c r="O154" s="223"/>
      <c r="P154" s="223"/>
      <c r="Q154" s="223"/>
      <c r="R154" s="223"/>
      <c r="S154" s="223"/>
      <c r="T154" s="22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5" t="s">
        <v>127</v>
      </c>
      <c r="AU154" s="225" t="s">
        <v>78</v>
      </c>
      <c r="AV154" s="13" t="s">
        <v>78</v>
      </c>
      <c r="AW154" s="13" t="s">
        <v>31</v>
      </c>
      <c r="AX154" s="13" t="s">
        <v>76</v>
      </c>
      <c r="AY154" s="225" t="s">
        <v>118</v>
      </c>
    </row>
    <row r="155" s="13" customFormat="1">
      <c r="A155" s="13"/>
      <c r="B155" s="214"/>
      <c r="C155" s="215"/>
      <c r="D155" s="216" t="s">
        <v>127</v>
      </c>
      <c r="E155" s="215"/>
      <c r="F155" s="218" t="s">
        <v>248</v>
      </c>
      <c r="G155" s="215"/>
      <c r="H155" s="219">
        <v>2.6150000000000002</v>
      </c>
      <c r="I155" s="220"/>
      <c r="J155" s="215"/>
      <c r="K155" s="215"/>
      <c r="L155" s="221"/>
      <c r="M155" s="222"/>
      <c r="N155" s="223"/>
      <c r="O155" s="223"/>
      <c r="P155" s="223"/>
      <c r="Q155" s="223"/>
      <c r="R155" s="223"/>
      <c r="S155" s="223"/>
      <c r="T155" s="22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5" t="s">
        <v>127</v>
      </c>
      <c r="AU155" s="225" t="s">
        <v>78</v>
      </c>
      <c r="AV155" s="13" t="s">
        <v>78</v>
      </c>
      <c r="AW155" s="13" t="s">
        <v>4</v>
      </c>
      <c r="AX155" s="13" t="s">
        <v>76</v>
      </c>
      <c r="AY155" s="225" t="s">
        <v>118</v>
      </c>
    </row>
    <row r="156" s="2" customFormat="1">
      <c r="A156" s="39"/>
      <c r="B156" s="40"/>
      <c r="C156" s="201" t="s">
        <v>249</v>
      </c>
      <c r="D156" s="201" t="s">
        <v>120</v>
      </c>
      <c r="E156" s="202" t="s">
        <v>250</v>
      </c>
      <c r="F156" s="203" t="s">
        <v>251</v>
      </c>
      <c r="G156" s="204" t="s">
        <v>123</v>
      </c>
      <c r="H156" s="205">
        <v>1180</v>
      </c>
      <c r="I156" s="206"/>
      <c r="J156" s="207">
        <f>ROUND(I156*H156,2)</f>
        <v>0</v>
      </c>
      <c r="K156" s="203" t="s">
        <v>124</v>
      </c>
      <c r="L156" s="45"/>
      <c r="M156" s="208" t="s">
        <v>19</v>
      </c>
      <c r="N156" s="209" t="s">
        <v>40</v>
      </c>
      <c r="O156" s="85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2" t="s">
        <v>125</v>
      </c>
      <c r="AT156" s="212" t="s">
        <v>120</v>
      </c>
      <c r="AU156" s="212" t="s">
        <v>78</v>
      </c>
      <c r="AY156" s="18" t="s">
        <v>118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8" t="s">
        <v>76</v>
      </c>
      <c r="BK156" s="213">
        <f>ROUND(I156*H156,2)</f>
        <v>0</v>
      </c>
      <c r="BL156" s="18" t="s">
        <v>125</v>
      </c>
      <c r="BM156" s="212" t="s">
        <v>252</v>
      </c>
    </row>
    <row r="157" s="13" customFormat="1">
      <c r="A157" s="13"/>
      <c r="B157" s="214"/>
      <c r="C157" s="215"/>
      <c r="D157" s="216" t="s">
        <v>127</v>
      </c>
      <c r="E157" s="217" t="s">
        <v>19</v>
      </c>
      <c r="F157" s="218" t="s">
        <v>253</v>
      </c>
      <c r="G157" s="215"/>
      <c r="H157" s="219">
        <v>1180</v>
      </c>
      <c r="I157" s="220"/>
      <c r="J157" s="215"/>
      <c r="K157" s="215"/>
      <c r="L157" s="221"/>
      <c r="M157" s="222"/>
      <c r="N157" s="223"/>
      <c r="O157" s="223"/>
      <c r="P157" s="223"/>
      <c r="Q157" s="223"/>
      <c r="R157" s="223"/>
      <c r="S157" s="223"/>
      <c r="T157" s="22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5" t="s">
        <v>127</v>
      </c>
      <c r="AU157" s="225" t="s">
        <v>78</v>
      </c>
      <c r="AV157" s="13" t="s">
        <v>78</v>
      </c>
      <c r="AW157" s="13" t="s">
        <v>31</v>
      </c>
      <c r="AX157" s="13" t="s">
        <v>76</v>
      </c>
      <c r="AY157" s="225" t="s">
        <v>118</v>
      </c>
    </row>
    <row r="158" s="2" customFormat="1" ht="21.75" customHeight="1">
      <c r="A158" s="39"/>
      <c r="B158" s="40"/>
      <c r="C158" s="201" t="s">
        <v>254</v>
      </c>
      <c r="D158" s="201" t="s">
        <v>120</v>
      </c>
      <c r="E158" s="202" t="s">
        <v>255</v>
      </c>
      <c r="F158" s="203" t="s">
        <v>256</v>
      </c>
      <c r="G158" s="204" t="s">
        <v>123</v>
      </c>
      <c r="H158" s="205">
        <v>258.19999999999999</v>
      </c>
      <c r="I158" s="206"/>
      <c r="J158" s="207">
        <f>ROUND(I158*H158,2)</f>
        <v>0</v>
      </c>
      <c r="K158" s="203" t="s">
        <v>124</v>
      </c>
      <c r="L158" s="45"/>
      <c r="M158" s="208" t="s">
        <v>19</v>
      </c>
      <c r="N158" s="209" t="s">
        <v>40</v>
      </c>
      <c r="O158" s="85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2" t="s">
        <v>125</v>
      </c>
      <c r="AT158" s="212" t="s">
        <v>120</v>
      </c>
      <c r="AU158" s="212" t="s">
        <v>78</v>
      </c>
      <c r="AY158" s="18" t="s">
        <v>118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8" t="s">
        <v>76</v>
      </c>
      <c r="BK158" s="213">
        <f>ROUND(I158*H158,2)</f>
        <v>0</v>
      </c>
      <c r="BL158" s="18" t="s">
        <v>125</v>
      </c>
      <c r="BM158" s="212" t="s">
        <v>257</v>
      </c>
    </row>
    <row r="159" s="13" customFormat="1">
      <c r="A159" s="13"/>
      <c r="B159" s="214"/>
      <c r="C159" s="215"/>
      <c r="D159" s="216" t="s">
        <v>127</v>
      </c>
      <c r="E159" s="217" t="s">
        <v>19</v>
      </c>
      <c r="F159" s="218" t="s">
        <v>258</v>
      </c>
      <c r="G159" s="215"/>
      <c r="H159" s="219">
        <v>258.19999999999999</v>
      </c>
      <c r="I159" s="220"/>
      <c r="J159" s="215"/>
      <c r="K159" s="215"/>
      <c r="L159" s="221"/>
      <c r="M159" s="222"/>
      <c r="N159" s="223"/>
      <c r="O159" s="223"/>
      <c r="P159" s="223"/>
      <c r="Q159" s="223"/>
      <c r="R159" s="223"/>
      <c r="S159" s="223"/>
      <c r="T159" s="22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5" t="s">
        <v>127</v>
      </c>
      <c r="AU159" s="225" t="s">
        <v>78</v>
      </c>
      <c r="AV159" s="13" t="s">
        <v>78</v>
      </c>
      <c r="AW159" s="13" t="s">
        <v>31</v>
      </c>
      <c r="AX159" s="13" t="s">
        <v>76</v>
      </c>
      <c r="AY159" s="225" t="s">
        <v>118</v>
      </c>
    </row>
    <row r="160" s="2" customFormat="1" ht="21.75" customHeight="1">
      <c r="A160" s="39"/>
      <c r="B160" s="40"/>
      <c r="C160" s="201" t="s">
        <v>259</v>
      </c>
      <c r="D160" s="201" t="s">
        <v>120</v>
      </c>
      <c r="E160" s="202" t="s">
        <v>260</v>
      </c>
      <c r="F160" s="203" t="s">
        <v>261</v>
      </c>
      <c r="G160" s="204" t="s">
        <v>123</v>
      </c>
      <c r="H160" s="205">
        <v>3321.5</v>
      </c>
      <c r="I160" s="206"/>
      <c r="J160" s="207">
        <f>ROUND(I160*H160,2)</f>
        <v>0</v>
      </c>
      <c r="K160" s="203" t="s">
        <v>124</v>
      </c>
      <c r="L160" s="45"/>
      <c r="M160" s="208" t="s">
        <v>19</v>
      </c>
      <c r="N160" s="209" t="s">
        <v>40</v>
      </c>
      <c r="O160" s="85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2" t="s">
        <v>125</v>
      </c>
      <c r="AT160" s="212" t="s">
        <v>120</v>
      </c>
      <c r="AU160" s="212" t="s">
        <v>78</v>
      </c>
      <c r="AY160" s="18" t="s">
        <v>118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8" t="s">
        <v>76</v>
      </c>
      <c r="BK160" s="213">
        <f>ROUND(I160*H160,2)</f>
        <v>0</v>
      </c>
      <c r="BL160" s="18" t="s">
        <v>125</v>
      </c>
      <c r="BM160" s="212" t="s">
        <v>262</v>
      </c>
    </row>
    <row r="161" s="13" customFormat="1">
      <c r="A161" s="13"/>
      <c r="B161" s="214"/>
      <c r="C161" s="215"/>
      <c r="D161" s="216" t="s">
        <v>127</v>
      </c>
      <c r="E161" s="217" t="s">
        <v>19</v>
      </c>
      <c r="F161" s="218" t="s">
        <v>263</v>
      </c>
      <c r="G161" s="215"/>
      <c r="H161" s="219">
        <v>3321.5</v>
      </c>
      <c r="I161" s="220"/>
      <c r="J161" s="215"/>
      <c r="K161" s="215"/>
      <c r="L161" s="221"/>
      <c r="M161" s="222"/>
      <c r="N161" s="223"/>
      <c r="O161" s="223"/>
      <c r="P161" s="223"/>
      <c r="Q161" s="223"/>
      <c r="R161" s="223"/>
      <c r="S161" s="223"/>
      <c r="T161" s="22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5" t="s">
        <v>127</v>
      </c>
      <c r="AU161" s="225" t="s">
        <v>78</v>
      </c>
      <c r="AV161" s="13" t="s">
        <v>78</v>
      </c>
      <c r="AW161" s="13" t="s">
        <v>31</v>
      </c>
      <c r="AX161" s="13" t="s">
        <v>76</v>
      </c>
      <c r="AY161" s="225" t="s">
        <v>118</v>
      </c>
    </row>
    <row r="162" s="2" customFormat="1">
      <c r="A162" s="39"/>
      <c r="B162" s="40"/>
      <c r="C162" s="201" t="s">
        <v>264</v>
      </c>
      <c r="D162" s="201" t="s">
        <v>120</v>
      </c>
      <c r="E162" s="202" t="s">
        <v>265</v>
      </c>
      <c r="F162" s="203" t="s">
        <v>266</v>
      </c>
      <c r="G162" s="204" t="s">
        <v>123</v>
      </c>
      <c r="H162" s="205">
        <v>1180</v>
      </c>
      <c r="I162" s="206"/>
      <c r="J162" s="207">
        <f>ROUND(I162*H162,2)</f>
        <v>0</v>
      </c>
      <c r="K162" s="203" t="s">
        <v>124</v>
      </c>
      <c r="L162" s="45"/>
      <c r="M162" s="208" t="s">
        <v>19</v>
      </c>
      <c r="N162" s="209" t="s">
        <v>40</v>
      </c>
      <c r="O162" s="85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2" t="s">
        <v>125</v>
      </c>
      <c r="AT162" s="212" t="s">
        <v>120</v>
      </c>
      <c r="AU162" s="212" t="s">
        <v>78</v>
      </c>
      <c r="AY162" s="18" t="s">
        <v>118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8" t="s">
        <v>76</v>
      </c>
      <c r="BK162" s="213">
        <f>ROUND(I162*H162,2)</f>
        <v>0</v>
      </c>
      <c r="BL162" s="18" t="s">
        <v>125</v>
      </c>
      <c r="BM162" s="212" t="s">
        <v>267</v>
      </c>
    </row>
    <row r="163" s="13" customFormat="1">
      <c r="A163" s="13"/>
      <c r="B163" s="214"/>
      <c r="C163" s="215"/>
      <c r="D163" s="216" t="s">
        <v>127</v>
      </c>
      <c r="E163" s="217" t="s">
        <v>19</v>
      </c>
      <c r="F163" s="218" t="s">
        <v>253</v>
      </c>
      <c r="G163" s="215"/>
      <c r="H163" s="219">
        <v>1180</v>
      </c>
      <c r="I163" s="220"/>
      <c r="J163" s="215"/>
      <c r="K163" s="215"/>
      <c r="L163" s="221"/>
      <c r="M163" s="222"/>
      <c r="N163" s="223"/>
      <c r="O163" s="223"/>
      <c r="P163" s="223"/>
      <c r="Q163" s="223"/>
      <c r="R163" s="223"/>
      <c r="S163" s="223"/>
      <c r="T163" s="22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5" t="s">
        <v>127</v>
      </c>
      <c r="AU163" s="225" t="s">
        <v>78</v>
      </c>
      <c r="AV163" s="13" t="s">
        <v>78</v>
      </c>
      <c r="AW163" s="13" t="s">
        <v>31</v>
      </c>
      <c r="AX163" s="13" t="s">
        <v>76</v>
      </c>
      <c r="AY163" s="225" t="s">
        <v>118</v>
      </c>
    </row>
    <row r="164" s="2" customFormat="1">
      <c r="A164" s="39"/>
      <c r="B164" s="40"/>
      <c r="C164" s="201" t="s">
        <v>268</v>
      </c>
      <c r="D164" s="201" t="s">
        <v>120</v>
      </c>
      <c r="E164" s="202" t="s">
        <v>269</v>
      </c>
      <c r="F164" s="203" t="s">
        <v>270</v>
      </c>
      <c r="G164" s="204" t="s">
        <v>271</v>
      </c>
      <c r="H164" s="205">
        <v>10</v>
      </c>
      <c r="I164" s="206"/>
      <c r="J164" s="207">
        <f>ROUND(I164*H164,2)</f>
        <v>0</v>
      </c>
      <c r="K164" s="203" t="s">
        <v>124</v>
      </c>
      <c r="L164" s="45"/>
      <c r="M164" s="208" t="s">
        <v>19</v>
      </c>
      <c r="N164" s="209" t="s">
        <v>40</v>
      </c>
      <c r="O164" s="85"/>
      <c r="P164" s="210">
        <f>O164*H164</f>
        <v>0</v>
      </c>
      <c r="Q164" s="210">
        <v>0.0128123</v>
      </c>
      <c r="R164" s="210">
        <f>Q164*H164</f>
        <v>0.12812300000000002</v>
      </c>
      <c r="S164" s="210">
        <v>0</v>
      </c>
      <c r="T164" s="21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2" t="s">
        <v>125</v>
      </c>
      <c r="AT164" s="212" t="s">
        <v>120</v>
      </c>
      <c r="AU164" s="212" t="s">
        <v>78</v>
      </c>
      <c r="AY164" s="18" t="s">
        <v>118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8" t="s">
        <v>76</v>
      </c>
      <c r="BK164" s="213">
        <f>ROUND(I164*H164,2)</f>
        <v>0</v>
      </c>
      <c r="BL164" s="18" t="s">
        <v>125</v>
      </c>
      <c r="BM164" s="212" t="s">
        <v>272</v>
      </c>
    </row>
    <row r="165" s="13" customFormat="1">
      <c r="A165" s="13"/>
      <c r="B165" s="214"/>
      <c r="C165" s="215"/>
      <c r="D165" s="216" t="s">
        <v>127</v>
      </c>
      <c r="E165" s="217" t="s">
        <v>19</v>
      </c>
      <c r="F165" s="218" t="s">
        <v>273</v>
      </c>
      <c r="G165" s="215"/>
      <c r="H165" s="219">
        <v>10</v>
      </c>
      <c r="I165" s="220"/>
      <c r="J165" s="215"/>
      <c r="K165" s="215"/>
      <c r="L165" s="221"/>
      <c r="M165" s="222"/>
      <c r="N165" s="223"/>
      <c r="O165" s="223"/>
      <c r="P165" s="223"/>
      <c r="Q165" s="223"/>
      <c r="R165" s="223"/>
      <c r="S165" s="223"/>
      <c r="T165" s="22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5" t="s">
        <v>127</v>
      </c>
      <c r="AU165" s="225" t="s">
        <v>78</v>
      </c>
      <c r="AV165" s="13" t="s">
        <v>78</v>
      </c>
      <c r="AW165" s="13" t="s">
        <v>31</v>
      </c>
      <c r="AX165" s="13" t="s">
        <v>76</v>
      </c>
      <c r="AY165" s="225" t="s">
        <v>118</v>
      </c>
    </row>
    <row r="166" s="2" customFormat="1" ht="16.5" customHeight="1">
      <c r="A166" s="39"/>
      <c r="B166" s="40"/>
      <c r="C166" s="201" t="s">
        <v>274</v>
      </c>
      <c r="D166" s="201" t="s">
        <v>120</v>
      </c>
      <c r="E166" s="202" t="s">
        <v>275</v>
      </c>
      <c r="F166" s="203" t="s">
        <v>276</v>
      </c>
      <c r="G166" s="204" t="s">
        <v>148</v>
      </c>
      <c r="H166" s="205">
        <v>0.20799999999999999</v>
      </c>
      <c r="I166" s="206"/>
      <c r="J166" s="207">
        <f>ROUND(I166*H166,2)</f>
        <v>0</v>
      </c>
      <c r="K166" s="203" t="s">
        <v>124</v>
      </c>
      <c r="L166" s="45"/>
      <c r="M166" s="208" t="s">
        <v>19</v>
      </c>
      <c r="N166" s="209" t="s">
        <v>40</v>
      </c>
      <c r="O166" s="85"/>
      <c r="P166" s="210">
        <f>O166*H166</f>
        <v>0</v>
      </c>
      <c r="Q166" s="210">
        <v>0</v>
      </c>
      <c r="R166" s="210">
        <f>Q166*H166</f>
        <v>0</v>
      </c>
      <c r="S166" s="210">
        <v>0</v>
      </c>
      <c r="T166" s="21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2" t="s">
        <v>125</v>
      </c>
      <c r="AT166" s="212" t="s">
        <v>120</v>
      </c>
      <c r="AU166" s="212" t="s">
        <v>78</v>
      </c>
      <c r="AY166" s="18" t="s">
        <v>118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8" t="s">
        <v>76</v>
      </c>
      <c r="BK166" s="213">
        <f>ROUND(I166*H166,2)</f>
        <v>0</v>
      </c>
      <c r="BL166" s="18" t="s">
        <v>125</v>
      </c>
      <c r="BM166" s="212" t="s">
        <v>277</v>
      </c>
    </row>
    <row r="167" s="14" customFormat="1">
      <c r="A167" s="14"/>
      <c r="B167" s="226"/>
      <c r="C167" s="227"/>
      <c r="D167" s="216" t="s">
        <v>127</v>
      </c>
      <c r="E167" s="228" t="s">
        <v>19</v>
      </c>
      <c r="F167" s="229" t="s">
        <v>278</v>
      </c>
      <c r="G167" s="227"/>
      <c r="H167" s="228" t="s">
        <v>19</v>
      </c>
      <c r="I167" s="230"/>
      <c r="J167" s="227"/>
      <c r="K167" s="227"/>
      <c r="L167" s="231"/>
      <c r="M167" s="232"/>
      <c r="N167" s="233"/>
      <c r="O167" s="233"/>
      <c r="P167" s="233"/>
      <c r="Q167" s="233"/>
      <c r="R167" s="233"/>
      <c r="S167" s="233"/>
      <c r="T167" s="23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5" t="s">
        <v>127</v>
      </c>
      <c r="AU167" s="235" t="s">
        <v>78</v>
      </c>
      <c r="AV167" s="14" t="s">
        <v>76</v>
      </c>
      <c r="AW167" s="14" t="s">
        <v>31</v>
      </c>
      <c r="AX167" s="14" t="s">
        <v>69</v>
      </c>
      <c r="AY167" s="235" t="s">
        <v>118</v>
      </c>
    </row>
    <row r="168" s="13" customFormat="1">
      <c r="A168" s="13"/>
      <c r="B168" s="214"/>
      <c r="C168" s="215"/>
      <c r="D168" s="216" t="s">
        <v>127</v>
      </c>
      <c r="E168" s="217" t="s">
        <v>19</v>
      </c>
      <c r="F168" s="218" t="s">
        <v>279</v>
      </c>
      <c r="G168" s="215"/>
      <c r="H168" s="219">
        <v>0.20799999999999999</v>
      </c>
      <c r="I168" s="220"/>
      <c r="J168" s="215"/>
      <c r="K168" s="215"/>
      <c r="L168" s="221"/>
      <c r="M168" s="222"/>
      <c r="N168" s="223"/>
      <c r="O168" s="223"/>
      <c r="P168" s="223"/>
      <c r="Q168" s="223"/>
      <c r="R168" s="223"/>
      <c r="S168" s="223"/>
      <c r="T168" s="22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5" t="s">
        <v>127</v>
      </c>
      <c r="AU168" s="225" t="s">
        <v>78</v>
      </c>
      <c r="AV168" s="13" t="s">
        <v>78</v>
      </c>
      <c r="AW168" s="13" t="s">
        <v>31</v>
      </c>
      <c r="AX168" s="13" t="s">
        <v>76</v>
      </c>
      <c r="AY168" s="225" t="s">
        <v>118</v>
      </c>
    </row>
    <row r="169" s="2" customFormat="1" ht="16.5" customHeight="1">
      <c r="A169" s="39"/>
      <c r="B169" s="40"/>
      <c r="C169" s="236" t="s">
        <v>280</v>
      </c>
      <c r="D169" s="236" t="s">
        <v>145</v>
      </c>
      <c r="E169" s="237" t="s">
        <v>281</v>
      </c>
      <c r="F169" s="238" t="s">
        <v>282</v>
      </c>
      <c r="G169" s="239" t="s">
        <v>245</v>
      </c>
      <c r="H169" s="240">
        <v>207.56</v>
      </c>
      <c r="I169" s="241"/>
      <c r="J169" s="242">
        <f>ROUND(I169*H169,2)</f>
        <v>0</v>
      </c>
      <c r="K169" s="238" t="s">
        <v>19</v>
      </c>
      <c r="L169" s="243"/>
      <c r="M169" s="244" t="s">
        <v>19</v>
      </c>
      <c r="N169" s="245" t="s">
        <v>40</v>
      </c>
      <c r="O169" s="85"/>
      <c r="P169" s="210">
        <f>O169*H169</f>
        <v>0</v>
      </c>
      <c r="Q169" s="210">
        <v>0.001</v>
      </c>
      <c r="R169" s="210">
        <f>Q169*H169</f>
        <v>0.20755999999999999</v>
      </c>
      <c r="S169" s="210">
        <v>0</v>
      </c>
      <c r="T169" s="21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2" t="s">
        <v>149</v>
      </c>
      <c r="AT169" s="212" t="s">
        <v>145</v>
      </c>
      <c r="AU169" s="212" t="s">
        <v>78</v>
      </c>
      <c r="AY169" s="18" t="s">
        <v>118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8" t="s">
        <v>76</v>
      </c>
      <c r="BK169" s="213">
        <f>ROUND(I169*H169,2)</f>
        <v>0</v>
      </c>
      <c r="BL169" s="18" t="s">
        <v>125</v>
      </c>
      <c r="BM169" s="212" t="s">
        <v>283</v>
      </c>
    </row>
    <row r="170" s="13" customFormat="1">
      <c r="A170" s="13"/>
      <c r="B170" s="214"/>
      <c r="C170" s="215"/>
      <c r="D170" s="216" t="s">
        <v>127</v>
      </c>
      <c r="E170" s="217" t="s">
        <v>19</v>
      </c>
      <c r="F170" s="218" t="s">
        <v>284</v>
      </c>
      <c r="G170" s="215"/>
      <c r="H170" s="219">
        <v>207.56</v>
      </c>
      <c r="I170" s="220"/>
      <c r="J170" s="215"/>
      <c r="K170" s="215"/>
      <c r="L170" s="221"/>
      <c r="M170" s="222"/>
      <c r="N170" s="223"/>
      <c r="O170" s="223"/>
      <c r="P170" s="223"/>
      <c r="Q170" s="223"/>
      <c r="R170" s="223"/>
      <c r="S170" s="223"/>
      <c r="T170" s="22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5" t="s">
        <v>127</v>
      </c>
      <c r="AU170" s="225" t="s">
        <v>78</v>
      </c>
      <c r="AV170" s="13" t="s">
        <v>78</v>
      </c>
      <c r="AW170" s="13" t="s">
        <v>31</v>
      </c>
      <c r="AX170" s="13" t="s">
        <v>76</v>
      </c>
      <c r="AY170" s="225" t="s">
        <v>118</v>
      </c>
    </row>
    <row r="171" s="2" customFormat="1" ht="16.5" customHeight="1">
      <c r="A171" s="39"/>
      <c r="B171" s="40"/>
      <c r="C171" s="201" t="s">
        <v>285</v>
      </c>
      <c r="D171" s="201" t="s">
        <v>120</v>
      </c>
      <c r="E171" s="202" t="s">
        <v>286</v>
      </c>
      <c r="F171" s="203" t="s">
        <v>287</v>
      </c>
      <c r="G171" s="204" t="s">
        <v>123</v>
      </c>
      <c r="H171" s="205">
        <v>5942.1999999999998</v>
      </c>
      <c r="I171" s="206"/>
      <c r="J171" s="207">
        <f>ROUND(I171*H171,2)</f>
        <v>0</v>
      </c>
      <c r="K171" s="203" t="s">
        <v>124</v>
      </c>
      <c r="L171" s="45"/>
      <c r="M171" s="208" t="s">
        <v>19</v>
      </c>
      <c r="N171" s="209" t="s">
        <v>40</v>
      </c>
      <c r="O171" s="85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2" t="s">
        <v>125</v>
      </c>
      <c r="AT171" s="212" t="s">
        <v>120</v>
      </c>
      <c r="AU171" s="212" t="s">
        <v>78</v>
      </c>
      <c r="AY171" s="18" t="s">
        <v>118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8" t="s">
        <v>76</v>
      </c>
      <c r="BK171" s="213">
        <f>ROUND(I171*H171,2)</f>
        <v>0</v>
      </c>
      <c r="BL171" s="18" t="s">
        <v>125</v>
      </c>
      <c r="BM171" s="212" t="s">
        <v>288</v>
      </c>
    </row>
    <row r="172" s="14" customFormat="1">
      <c r="A172" s="14"/>
      <c r="B172" s="226"/>
      <c r="C172" s="227"/>
      <c r="D172" s="216" t="s">
        <v>127</v>
      </c>
      <c r="E172" s="228" t="s">
        <v>19</v>
      </c>
      <c r="F172" s="229" t="s">
        <v>289</v>
      </c>
      <c r="G172" s="227"/>
      <c r="H172" s="228" t="s">
        <v>19</v>
      </c>
      <c r="I172" s="230"/>
      <c r="J172" s="227"/>
      <c r="K172" s="227"/>
      <c r="L172" s="231"/>
      <c r="M172" s="232"/>
      <c r="N172" s="233"/>
      <c r="O172" s="233"/>
      <c r="P172" s="233"/>
      <c r="Q172" s="233"/>
      <c r="R172" s="233"/>
      <c r="S172" s="233"/>
      <c r="T172" s="23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5" t="s">
        <v>127</v>
      </c>
      <c r="AU172" s="235" t="s">
        <v>78</v>
      </c>
      <c r="AV172" s="14" t="s">
        <v>76</v>
      </c>
      <c r="AW172" s="14" t="s">
        <v>31</v>
      </c>
      <c r="AX172" s="14" t="s">
        <v>69</v>
      </c>
      <c r="AY172" s="235" t="s">
        <v>118</v>
      </c>
    </row>
    <row r="173" s="13" customFormat="1">
      <c r="A173" s="13"/>
      <c r="B173" s="214"/>
      <c r="C173" s="215"/>
      <c r="D173" s="216" t="s">
        <v>127</v>
      </c>
      <c r="E173" s="217" t="s">
        <v>19</v>
      </c>
      <c r="F173" s="218" t="s">
        <v>290</v>
      </c>
      <c r="G173" s="215"/>
      <c r="H173" s="219">
        <v>5942.1999999999998</v>
      </c>
      <c r="I173" s="220"/>
      <c r="J173" s="215"/>
      <c r="K173" s="215"/>
      <c r="L173" s="221"/>
      <c r="M173" s="222"/>
      <c r="N173" s="223"/>
      <c r="O173" s="223"/>
      <c r="P173" s="223"/>
      <c r="Q173" s="223"/>
      <c r="R173" s="223"/>
      <c r="S173" s="223"/>
      <c r="T173" s="22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5" t="s">
        <v>127</v>
      </c>
      <c r="AU173" s="225" t="s">
        <v>78</v>
      </c>
      <c r="AV173" s="13" t="s">
        <v>78</v>
      </c>
      <c r="AW173" s="13" t="s">
        <v>31</v>
      </c>
      <c r="AX173" s="13" t="s">
        <v>76</v>
      </c>
      <c r="AY173" s="225" t="s">
        <v>118</v>
      </c>
    </row>
    <row r="174" s="2" customFormat="1" ht="16.5" customHeight="1">
      <c r="A174" s="39"/>
      <c r="B174" s="40"/>
      <c r="C174" s="201" t="s">
        <v>291</v>
      </c>
      <c r="D174" s="201" t="s">
        <v>120</v>
      </c>
      <c r="E174" s="202" t="s">
        <v>292</v>
      </c>
      <c r="F174" s="203" t="s">
        <v>293</v>
      </c>
      <c r="G174" s="204" t="s">
        <v>123</v>
      </c>
      <c r="H174" s="205">
        <v>2360</v>
      </c>
      <c r="I174" s="206"/>
      <c r="J174" s="207">
        <f>ROUND(I174*H174,2)</f>
        <v>0</v>
      </c>
      <c r="K174" s="203" t="s">
        <v>124</v>
      </c>
      <c r="L174" s="45"/>
      <c r="M174" s="208" t="s">
        <v>19</v>
      </c>
      <c r="N174" s="209" t="s">
        <v>40</v>
      </c>
      <c r="O174" s="85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2" t="s">
        <v>125</v>
      </c>
      <c r="AT174" s="212" t="s">
        <v>120</v>
      </c>
      <c r="AU174" s="212" t="s">
        <v>78</v>
      </c>
      <c r="AY174" s="18" t="s">
        <v>118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8" t="s">
        <v>76</v>
      </c>
      <c r="BK174" s="213">
        <f>ROUND(I174*H174,2)</f>
        <v>0</v>
      </c>
      <c r="BL174" s="18" t="s">
        <v>125</v>
      </c>
      <c r="BM174" s="212" t="s">
        <v>294</v>
      </c>
    </row>
    <row r="175" s="14" customFormat="1">
      <c r="A175" s="14"/>
      <c r="B175" s="226"/>
      <c r="C175" s="227"/>
      <c r="D175" s="216" t="s">
        <v>127</v>
      </c>
      <c r="E175" s="228" t="s">
        <v>19</v>
      </c>
      <c r="F175" s="229" t="s">
        <v>289</v>
      </c>
      <c r="G175" s="227"/>
      <c r="H175" s="228" t="s">
        <v>19</v>
      </c>
      <c r="I175" s="230"/>
      <c r="J175" s="227"/>
      <c r="K175" s="227"/>
      <c r="L175" s="231"/>
      <c r="M175" s="232"/>
      <c r="N175" s="233"/>
      <c r="O175" s="233"/>
      <c r="P175" s="233"/>
      <c r="Q175" s="233"/>
      <c r="R175" s="233"/>
      <c r="S175" s="233"/>
      <c r="T175" s="23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35" t="s">
        <v>127</v>
      </c>
      <c r="AU175" s="235" t="s">
        <v>78</v>
      </c>
      <c r="AV175" s="14" t="s">
        <v>76</v>
      </c>
      <c r="AW175" s="14" t="s">
        <v>31</v>
      </c>
      <c r="AX175" s="14" t="s">
        <v>69</v>
      </c>
      <c r="AY175" s="235" t="s">
        <v>118</v>
      </c>
    </row>
    <row r="176" s="13" customFormat="1">
      <c r="A176" s="13"/>
      <c r="B176" s="214"/>
      <c r="C176" s="215"/>
      <c r="D176" s="216" t="s">
        <v>127</v>
      </c>
      <c r="E176" s="217" t="s">
        <v>19</v>
      </c>
      <c r="F176" s="218" t="s">
        <v>295</v>
      </c>
      <c r="G176" s="215"/>
      <c r="H176" s="219">
        <v>2360</v>
      </c>
      <c r="I176" s="220"/>
      <c r="J176" s="215"/>
      <c r="K176" s="215"/>
      <c r="L176" s="221"/>
      <c r="M176" s="222"/>
      <c r="N176" s="223"/>
      <c r="O176" s="223"/>
      <c r="P176" s="223"/>
      <c r="Q176" s="223"/>
      <c r="R176" s="223"/>
      <c r="S176" s="223"/>
      <c r="T176" s="22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5" t="s">
        <v>127</v>
      </c>
      <c r="AU176" s="225" t="s">
        <v>78</v>
      </c>
      <c r="AV176" s="13" t="s">
        <v>78</v>
      </c>
      <c r="AW176" s="13" t="s">
        <v>31</v>
      </c>
      <c r="AX176" s="13" t="s">
        <v>76</v>
      </c>
      <c r="AY176" s="225" t="s">
        <v>118</v>
      </c>
    </row>
    <row r="177" s="2" customFormat="1" ht="16.5" customHeight="1">
      <c r="A177" s="39"/>
      <c r="B177" s="40"/>
      <c r="C177" s="201" t="s">
        <v>296</v>
      </c>
      <c r="D177" s="201" t="s">
        <v>120</v>
      </c>
      <c r="E177" s="202" t="s">
        <v>297</v>
      </c>
      <c r="F177" s="203" t="s">
        <v>298</v>
      </c>
      <c r="G177" s="204" t="s">
        <v>140</v>
      </c>
      <c r="H177" s="205">
        <v>124.533</v>
      </c>
      <c r="I177" s="206"/>
      <c r="J177" s="207">
        <f>ROUND(I177*H177,2)</f>
        <v>0</v>
      </c>
      <c r="K177" s="203" t="s">
        <v>124</v>
      </c>
      <c r="L177" s="45"/>
      <c r="M177" s="208" t="s">
        <v>19</v>
      </c>
      <c r="N177" s="209" t="s">
        <v>40</v>
      </c>
      <c r="O177" s="85"/>
      <c r="P177" s="210">
        <f>O177*H177</f>
        <v>0</v>
      </c>
      <c r="Q177" s="210">
        <v>0</v>
      </c>
      <c r="R177" s="210">
        <f>Q177*H177</f>
        <v>0</v>
      </c>
      <c r="S177" s="210">
        <v>0</v>
      </c>
      <c r="T177" s="21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2" t="s">
        <v>125</v>
      </c>
      <c r="AT177" s="212" t="s">
        <v>120</v>
      </c>
      <c r="AU177" s="212" t="s">
        <v>78</v>
      </c>
      <c r="AY177" s="18" t="s">
        <v>118</v>
      </c>
      <c r="BE177" s="213">
        <f>IF(N177="základní",J177,0)</f>
        <v>0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8" t="s">
        <v>76</v>
      </c>
      <c r="BK177" s="213">
        <f>ROUND(I177*H177,2)</f>
        <v>0</v>
      </c>
      <c r="BL177" s="18" t="s">
        <v>125</v>
      </c>
      <c r="BM177" s="212" t="s">
        <v>299</v>
      </c>
    </row>
    <row r="178" s="13" customFormat="1">
      <c r="A178" s="13"/>
      <c r="B178" s="214"/>
      <c r="C178" s="215"/>
      <c r="D178" s="216" t="s">
        <v>127</v>
      </c>
      <c r="E178" s="217" t="s">
        <v>19</v>
      </c>
      <c r="F178" s="218" t="s">
        <v>300</v>
      </c>
      <c r="G178" s="215"/>
      <c r="H178" s="219">
        <v>124.533</v>
      </c>
      <c r="I178" s="220"/>
      <c r="J178" s="215"/>
      <c r="K178" s="215"/>
      <c r="L178" s="221"/>
      <c r="M178" s="222"/>
      <c r="N178" s="223"/>
      <c r="O178" s="223"/>
      <c r="P178" s="223"/>
      <c r="Q178" s="223"/>
      <c r="R178" s="223"/>
      <c r="S178" s="223"/>
      <c r="T178" s="22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5" t="s">
        <v>127</v>
      </c>
      <c r="AU178" s="225" t="s">
        <v>78</v>
      </c>
      <c r="AV178" s="13" t="s">
        <v>78</v>
      </c>
      <c r="AW178" s="13" t="s">
        <v>31</v>
      </c>
      <c r="AX178" s="13" t="s">
        <v>76</v>
      </c>
      <c r="AY178" s="225" t="s">
        <v>118</v>
      </c>
    </row>
    <row r="179" s="2" customFormat="1" ht="16.5" customHeight="1">
      <c r="A179" s="39"/>
      <c r="B179" s="40"/>
      <c r="C179" s="201" t="s">
        <v>301</v>
      </c>
      <c r="D179" s="201" t="s">
        <v>120</v>
      </c>
      <c r="E179" s="202" t="s">
        <v>302</v>
      </c>
      <c r="F179" s="203" t="s">
        <v>303</v>
      </c>
      <c r="G179" s="204" t="s">
        <v>140</v>
      </c>
      <c r="H179" s="205">
        <v>124.53</v>
      </c>
      <c r="I179" s="206"/>
      <c r="J179" s="207">
        <f>ROUND(I179*H179,2)</f>
        <v>0</v>
      </c>
      <c r="K179" s="203" t="s">
        <v>124</v>
      </c>
      <c r="L179" s="45"/>
      <c r="M179" s="208" t="s">
        <v>19</v>
      </c>
      <c r="N179" s="209" t="s">
        <v>40</v>
      </c>
      <c r="O179" s="85"/>
      <c r="P179" s="210">
        <f>O179*H179</f>
        <v>0</v>
      </c>
      <c r="Q179" s="210">
        <v>0</v>
      </c>
      <c r="R179" s="210">
        <f>Q179*H179</f>
        <v>0</v>
      </c>
      <c r="S179" s="210">
        <v>0</v>
      </c>
      <c r="T179" s="21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2" t="s">
        <v>125</v>
      </c>
      <c r="AT179" s="212" t="s">
        <v>120</v>
      </c>
      <c r="AU179" s="212" t="s">
        <v>78</v>
      </c>
      <c r="AY179" s="18" t="s">
        <v>118</v>
      </c>
      <c r="BE179" s="213">
        <f>IF(N179="základní",J179,0)</f>
        <v>0</v>
      </c>
      <c r="BF179" s="213">
        <f>IF(N179="snížená",J179,0)</f>
        <v>0</v>
      </c>
      <c r="BG179" s="213">
        <f>IF(N179="zákl. přenesená",J179,0)</f>
        <v>0</v>
      </c>
      <c r="BH179" s="213">
        <f>IF(N179="sníž. přenesená",J179,0)</f>
        <v>0</v>
      </c>
      <c r="BI179" s="213">
        <f>IF(N179="nulová",J179,0)</f>
        <v>0</v>
      </c>
      <c r="BJ179" s="18" t="s">
        <v>76</v>
      </c>
      <c r="BK179" s="213">
        <f>ROUND(I179*H179,2)</f>
        <v>0</v>
      </c>
      <c r="BL179" s="18" t="s">
        <v>125</v>
      </c>
      <c r="BM179" s="212" t="s">
        <v>304</v>
      </c>
    </row>
    <row r="180" s="13" customFormat="1">
      <c r="A180" s="13"/>
      <c r="B180" s="214"/>
      <c r="C180" s="215"/>
      <c r="D180" s="216" t="s">
        <v>127</v>
      </c>
      <c r="E180" s="217" t="s">
        <v>19</v>
      </c>
      <c r="F180" s="218" t="s">
        <v>305</v>
      </c>
      <c r="G180" s="215"/>
      <c r="H180" s="219">
        <v>124.53</v>
      </c>
      <c r="I180" s="220"/>
      <c r="J180" s="215"/>
      <c r="K180" s="215"/>
      <c r="L180" s="221"/>
      <c r="M180" s="222"/>
      <c r="N180" s="223"/>
      <c r="O180" s="223"/>
      <c r="P180" s="223"/>
      <c r="Q180" s="223"/>
      <c r="R180" s="223"/>
      <c r="S180" s="223"/>
      <c r="T180" s="22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5" t="s">
        <v>127</v>
      </c>
      <c r="AU180" s="225" t="s">
        <v>78</v>
      </c>
      <c r="AV180" s="13" t="s">
        <v>78</v>
      </c>
      <c r="AW180" s="13" t="s">
        <v>31</v>
      </c>
      <c r="AX180" s="13" t="s">
        <v>76</v>
      </c>
      <c r="AY180" s="225" t="s">
        <v>118</v>
      </c>
    </row>
    <row r="181" s="2" customFormat="1" ht="16.5" customHeight="1">
      <c r="A181" s="39"/>
      <c r="B181" s="40"/>
      <c r="C181" s="201" t="s">
        <v>306</v>
      </c>
      <c r="D181" s="201" t="s">
        <v>120</v>
      </c>
      <c r="E181" s="202" t="s">
        <v>307</v>
      </c>
      <c r="F181" s="203" t="s">
        <v>308</v>
      </c>
      <c r="G181" s="204" t="s">
        <v>140</v>
      </c>
      <c r="H181" s="205">
        <v>622.64999999999998</v>
      </c>
      <c r="I181" s="206"/>
      <c r="J181" s="207">
        <f>ROUND(I181*H181,2)</f>
        <v>0</v>
      </c>
      <c r="K181" s="203" t="s">
        <v>124</v>
      </c>
      <c r="L181" s="45"/>
      <c r="M181" s="208" t="s">
        <v>19</v>
      </c>
      <c r="N181" s="209" t="s">
        <v>40</v>
      </c>
      <c r="O181" s="85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2" t="s">
        <v>125</v>
      </c>
      <c r="AT181" s="212" t="s">
        <v>120</v>
      </c>
      <c r="AU181" s="212" t="s">
        <v>78</v>
      </c>
      <c r="AY181" s="18" t="s">
        <v>118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8" t="s">
        <v>76</v>
      </c>
      <c r="BK181" s="213">
        <f>ROUND(I181*H181,2)</f>
        <v>0</v>
      </c>
      <c r="BL181" s="18" t="s">
        <v>125</v>
      </c>
      <c r="BM181" s="212" t="s">
        <v>309</v>
      </c>
    </row>
    <row r="182" s="13" customFormat="1">
      <c r="A182" s="13"/>
      <c r="B182" s="214"/>
      <c r="C182" s="215"/>
      <c r="D182" s="216" t="s">
        <v>127</v>
      </c>
      <c r="E182" s="217" t="s">
        <v>19</v>
      </c>
      <c r="F182" s="218" t="s">
        <v>310</v>
      </c>
      <c r="G182" s="215"/>
      <c r="H182" s="219">
        <v>622.64999999999998</v>
      </c>
      <c r="I182" s="220"/>
      <c r="J182" s="215"/>
      <c r="K182" s="215"/>
      <c r="L182" s="221"/>
      <c r="M182" s="222"/>
      <c r="N182" s="223"/>
      <c r="O182" s="223"/>
      <c r="P182" s="223"/>
      <c r="Q182" s="223"/>
      <c r="R182" s="223"/>
      <c r="S182" s="223"/>
      <c r="T182" s="22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5" t="s">
        <v>127</v>
      </c>
      <c r="AU182" s="225" t="s">
        <v>78</v>
      </c>
      <c r="AV182" s="13" t="s">
        <v>78</v>
      </c>
      <c r="AW182" s="13" t="s">
        <v>31</v>
      </c>
      <c r="AX182" s="13" t="s">
        <v>76</v>
      </c>
      <c r="AY182" s="225" t="s">
        <v>118</v>
      </c>
    </row>
    <row r="183" s="12" customFormat="1" ht="22.8" customHeight="1">
      <c r="A183" s="12"/>
      <c r="B183" s="185"/>
      <c r="C183" s="186"/>
      <c r="D183" s="187" t="s">
        <v>68</v>
      </c>
      <c r="E183" s="199" t="s">
        <v>78</v>
      </c>
      <c r="F183" s="199" t="s">
        <v>311</v>
      </c>
      <c r="G183" s="186"/>
      <c r="H183" s="186"/>
      <c r="I183" s="189"/>
      <c r="J183" s="200">
        <f>BK183</f>
        <v>0</v>
      </c>
      <c r="K183" s="186"/>
      <c r="L183" s="191"/>
      <c r="M183" s="192"/>
      <c r="N183" s="193"/>
      <c r="O183" s="193"/>
      <c r="P183" s="194">
        <f>SUM(P184:P201)</f>
        <v>0</v>
      </c>
      <c r="Q183" s="193"/>
      <c r="R183" s="194">
        <f>SUM(R184:R201)</f>
        <v>29.634055699999994</v>
      </c>
      <c r="S183" s="193"/>
      <c r="T183" s="195">
        <f>SUM(T184:T201)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6" t="s">
        <v>76</v>
      </c>
      <c r="AT183" s="197" t="s">
        <v>68</v>
      </c>
      <c r="AU183" s="197" t="s">
        <v>76</v>
      </c>
      <c r="AY183" s="196" t="s">
        <v>118</v>
      </c>
      <c r="BK183" s="198">
        <f>SUM(BK184:BK201)</f>
        <v>0</v>
      </c>
    </row>
    <row r="184" s="2" customFormat="1">
      <c r="A184" s="39"/>
      <c r="B184" s="40"/>
      <c r="C184" s="201" t="s">
        <v>312</v>
      </c>
      <c r="D184" s="201" t="s">
        <v>120</v>
      </c>
      <c r="E184" s="202" t="s">
        <v>313</v>
      </c>
      <c r="F184" s="203" t="s">
        <v>314</v>
      </c>
      <c r="G184" s="204" t="s">
        <v>140</v>
      </c>
      <c r="H184" s="205">
        <v>366.94</v>
      </c>
      <c r="I184" s="206"/>
      <c r="J184" s="207">
        <f>ROUND(I184*H184,2)</f>
        <v>0</v>
      </c>
      <c r="K184" s="203" t="s">
        <v>124</v>
      </c>
      <c r="L184" s="45"/>
      <c r="M184" s="208" t="s">
        <v>19</v>
      </c>
      <c r="N184" s="209" t="s">
        <v>40</v>
      </c>
      <c r="O184" s="85"/>
      <c r="P184" s="210">
        <f>O184*H184</f>
        <v>0</v>
      </c>
      <c r="Q184" s="210">
        <v>0</v>
      </c>
      <c r="R184" s="210">
        <f>Q184*H184</f>
        <v>0</v>
      </c>
      <c r="S184" s="210">
        <v>0</v>
      </c>
      <c r="T184" s="21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2" t="s">
        <v>125</v>
      </c>
      <c r="AT184" s="212" t="s">
        <v>120</v>
      </c>
      <c r="AU184" s="212" t="s">
        <v>78</v>
      </c>
      <c r="AY184" s="18" t="s">
        <v>118</v>
      </c>
      <c r="BE184" s="213">
        <f>IF(N184="základní",J184,0)</f>
        <v>0</v>
      </c>
      <c r="BF184" s="213">
        <f>IF(N184="snížená",J184,0)</f>
        <v>0</v>
      </c>
      <c r="BG184" s="213">
        <f>IF(N184="zákl. přenesená",J184,0)</f>
        <v>0</v>
      </c>
      <c r="BH184" s="213">
        <f>IF(N184="sníž. přenesená",J184,0)</f>
        <v>0</v>
      </c>
      <c r="BI184" s="213">
        <f>IF(N184="nulová",J184,0)</f>
        <v>0</v>
      </c>
      <c r="BJ184" s="18" t="s">
        <v>76</v>
      </c>
      <c r="BK184" s="213">
        <f>ROUND(I184*H184,2)</f>
        <v>0</v>
      </c>
      <c r="BL184" s="18" t="s">
        <v>125</v>
      </c>
      <c r="BM184" s="212" t="s">
        <v>315</v>
      </c>
    </row>
    <row r="185" s="14" customFormat="1">
      <c r="A185" s="14"/>
      <c r="B185" s="226"/>
      <c r="C185" s="227"/>
      <c r="D185" s="216" t="s">
        <v>127</v>
      </c>
      <c r="E185" s="228" t="s">
        <v>19</v>
      </c>
      <c r="F185" s="229" t="s">
        <v>316</v>
      </c>
      <c r="G185" s="227"/>
      <c r="H185" s="228" t="s">
        <v>19</v>
      </c>
      <c r="I185" s="230"/>
      <c r="J185" s="227"/>
      <c r="K185" s="227"/>
      <c r="L185" s="231"/>
      <c r="M185" s="232"/>
      <c r="N185" s="233"/>
      <c r="O185" s="233"/>
      <c r="P185" s="233"/>
      <c r="Q185" s="233"/>
      <c r="R185" s="233"/>
      <c r="S185" s="233"/>
      <c r="T185" s="23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35" t="s">
        <v>127</v>
      </c>
      <c r="AU185" s="235" t="s">
        <v>78</v>
      </c>
      <c r="AV185" s="14" t="s">
        <v>76</v>
      </c>
      <c r="AW185" s="14" t="s">
        <v>31</v>
      </c>
      <c r="AX185" s="14" t="s">
        <v>69</v>
      </c>
      <c r="AY185" s="235" t="s">
        <v>118</v>
      </c>
    </row>
    <row r="186" s="13" customFormat="1">
      <c r="A186" s="13"/>
      <c r="B186" s="214"/>
      <c r="C186" s="215"/>
      <c r="D186" s="216" t="s">
        <v>127</v>
      </c>
      <c r="E186" s="217" t="s">
        <v>19</v>
      </c>
      <c r="F186" s="218" t="s">
        <v>317</v>
      </c>
      <c r="G186" s="215"/>
      <c r="H186" s="219">
        <v>306.44</v>
      </c>
      <c r="I186" s="220"/>
      <c r="J186" s="215"/>
      <c r="K186" s="215"/>
      <c r="L186" s="221"/>
      <c r="M186" s="222"/>
      <c r="N186" s="223"/>
      <c r="O186" s="223"/>
      <c r="P186" s="223"/>
      <c r="Q186" s="223"/>
      <c r="R186" s="223"/>
      <c r="S186" s="223"/>
      <c r="T186" s="22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5" t="s">
        <v>127</v>
      </c>
      <c r="AU186" s="225" t="s">
        <v>78</v>
      </c>
      <c r="AV186" s="13" t="s">
        <v>78</v>
      </c>
      <c r="AW186" s="13" t="s">
        <v>31</v>
      </c>
      <c r="AX186" s="13" t="s">
        <v>69</v>
      </c>
      <c r="AY186" s="225" t="s">
        <v>118</v>
      </c>
    </row>
    <row r="187" s="14" customFormat="1">
      <c r="A187" s="14"/>
      <c r="B187" s="226"/>
      <c r="C187" s="227"/>
      <c r="D187" s="216" t="s">
        <v>127</v>
      </c>
      <c r="E187" s="228" t="s">
        <v>19</v>
      </c>
      <c r="F187" s="229" t="s">
        <v>318</v>
      </c>
      <c r="G187" s="227"/>
      <c r="H187" s="228" t="s">
        <v>19</v>
      </c>
      <c r="I187" s="230"/>
      <c r="J187" s="227"/>
      <c r="K187" s="227"/>
      <c r="L187" s="231"/>
      <c r="M187" s="232"/>
      <c r="N187" s="233"/>
      <c r="O187" s="233"/>
      <c r="P187" s="233"/>
      <c r="Q187" s="233"/>
      <c r="R187" s="233"/>
      <c r="S187" s="233"/>
      <c r="T187" s="23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35" t="s">
        <v>127</v>
      </c>
      <c r="AU187" s="235" t="s">
        <v>78</v>
      </c>
      <c r="AV187" s="14" t="s">
        <v>76</v>
      </c>
      <c r="AW187" s="14" t="s">
        <v>31</v>
      </c>
      <c r="AX187" s="14" t="s">
        <v>69</v>
      </c>
      <c r="AY187" s="235" t="s">
        <v>118</v>
      </c>
    </row>
    <row r="188" s="13" customFormat="1">
      <c r="A188" s="13"/>
      <c r="B188" s="214"/>
      <c r="C188" s="215"/>
      <c r="D188" s="216" t="s">
        <v>127</v>
      </c>
      <c r="E188" s="217" t="s">
        <v>19</v>
      </c>
      <c r="F188" s="218" t="s">
        <v>319</v>
      </c>
      <c r="G188" s="215"/>
      <c r="H188" s="219">
        <v>60.5</v>
      </c>
      <c r="I188" s="220"/>
      <c r="J188" s="215"/>
      <c r="K188" s="215"/>
      <c r="L188" s="221"/>
      <c r="M188" s="222"/>
      <c r="N188" s="223"/>
      <c r="O188" s="223"/>
      <c r="P188" s="223"/>
      <c r="Q188" s="223"/>
      <c r="R188" s="223"/>
      <c r="S188" s="223"/>
      <c r="T188" s="22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5" t="s">
        <v>127</v>
      </c>
      <c r="AU188" s="225" t="s">
        <v>78</v>
      </c>
      <c r="AV188" s="13" t="s">
        <v>78</v>
      </c>
      <c r="AW188" s="13" t="s">
        <v>31</v>
      </c>
      <c r="AX188" s="13" t="s">
        <v>69</v>
      </c>
      <c r="AY188" s="225" t="s">
        <v>118</v>
      </c>
    </row>
    <row r="189" s="15" customFormat="1">
      <c r="A189" s="15"/>
      <c r="B189" s="246"/>
      <c r="C189" s="247"/>
      <c r="D189" s="216" t="s">
        <v>127</v>
      </c>
      <c r="E189" s="248" t="s">
        <v>19</v>
      </c>
      <c r="F189" s="249" t="s">
        <v>162</v>
      </c>
      <c r="G189" s="247"/>
      <c r="H189" s="250">
        <v>366.94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6" t="s">
        <v>127</v>
      </c>
      <c r="AU189" s="256" t="s">
        <v>78</v>
      </c>
      <c r="AV189" s="15" t="s">
        <v>125</v>
      </c>
      <c r="AW189" s="15" t="s">
        <v>31</v>
      </c>
      <c r="AX189" s="15" t="s">
        <v>76</v>
      </c>
      <c r="AY189" s="256" t="s">
        <v>118</v>
      </c>
    </row>
    <row r="190" s="2" customFormat="1">
      <c r="A190" s="39"/>
      <c r="B190" s="40"/>
      <c r="C190" s="201" t="s">
        <v>320</v>
      </c>
      <c r="D190" s="201" t="s">
        <v>120</v>
      </c>
      <c r="E190" s="202" t="s">
        <v>321</v>
      </c>
      <c r="F190" s="203" t="s">
        <v>322</v>
      </c>
      <c r="G190" s="204" t="s">
        <v>123</v>
      </c>
      <c r="H190" s="205">
        <v>691.60000000000002</v>
      </c>
      <c r="I190" s="206"/>
      <c r="J190" s="207">
        <f>ROUND(I190*H190,2)</f>
        <v>0</v>
      </c>
      <c r="K190" s="203" t="s">
        <v>124</v>
      </c>
      <c r="L190" s="45"/>
      <c r="M190" s="208" t="s">
        <v>19</v>
      </c>
      <c r="N190" s="209" t="s">
        <v>40</v>
      </c>
      <c r="O190" s="85"/>
      <c r="P190" s="210">
        <f>O190*H190</f>
        <v>0</v>
      </c>
      <c r="Q190" s="210">
        <v>0.00031</v>
      </c>
      <c r="R190" s="210">
        <f>Q190*H190</f>
        <v>0.214396</v>
      </c>
      <c r="S190" s="210">
        <v>0</v>
      </c>
      <c r="T190" s="21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2" t="s">
        <v>125</v>
      </c>
      <c r="AT190" s="212" t="s">
        <v>120</v>
      </c>
      <c r="AU190" s="212" t="s">
        <v>78</v>
      </c>
      <c r="AY190" s="18" t="s">
        <v>118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8" t="s">
        <v>76</v>
      </c>
      <c r="BK190" s="213">
        <f>ROUND(I190*H190,2)</f>
        <v>0</v>
      </c>
      <c r="BL190" s="18" t="s">
        <v>125</v>
      </c>
      <c r="BM190" s="212" t="s">
        <v>323</v>
      </c>
    </row>
    <row r="191" s="14" customFormat="1">
      <c r="A191" s="14"/>
      <c r="B191" s="226"/>
      <c r="C191" s="227"/>
      <c r="D191" s="216" t="s">
        <v>127</v>
      </c>
      <c r="E191" s="228" t="s">
        <v>19</v>
      </c>
      <c r="F191" s="229" t="s">
        <v>318</v>
      </c>
      <c r="G191" s="227"/>
      <c r="H191" s="228" t="s">
        <v>19</v>
      </c>
      <c r="I191" s="230"/>
      <c r="J191" s="227"/>
      <c r="K191" s="227"/>
      <c r="L191" s="231"/>
      <c r="M191" s="232"/>
      <c r="N191" s="233"/>
      <c r="O191" s="233"/>
      <c r="P191" s="233"/>
      <c r="Q191" s="233"/>
      <c r="R191" s="233"/>
      <c r="S191" s="233"/>
      <c r="T191" s="23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35" t="s">
        <v>127</v>
      </c>
      <c r="AU191" s="235" t="s">
        <v>78</v>
      </c>
      <c r="AV191" s="14" t="s">
        <v>76</v>
      </c>
      <c r="AW191" s="14" t="s">
        <v>31</v>
      </c>
      <c r="AX191" s="14" t="s">
        <v>69</v>
      </c>
      <c r="AY191" s="235" t="s">
        <v>118</v>
      </c>
    </row>
    <row r="192" s="13" customFormat="1">
      <c r="A192" s="13"/>
      <c r="B192" s="214"/>
      <c r="C192" s="215"/>
      <c r="D192" s="216" t="s">
        <v>127</v>
      </c>
      <c r="E192" s="217" t="s">
        <v>19</v>
      </c>
      <c r="F192" s="218" t="s">
        <v>324</v>
      </c>
      <c r="G192" s="215"/>
      <c r="H192" s="219">
        <v>691.60000000000002</v>
      </c>
      <c r="I192" s="220"/>
      <c r="J192" s="215"/>
      <c r="K192" s="215"/>
      <c r="L192" s="221"/>
      <c r="M192" s="222"/>
      <c r="N192" s="223"/>
      <c r="O192" s="223"/>
      <c r="P192" s="223"/>
      <c r="Q192" s="223"/>
      <c r="R192" s="223"/>
      <c r="S192" s="223"/>
      <c r="T192" s="22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5" t="s">
        <v>127</v>
      </c>
      <c r="AU192" s="225" t="s">
        <v>78</v>
      </c>
      <c r="AV192" s="13" t="s">
        <v>78</v>
      </c>
      <c r="AW192" s="13" t="s">
        <v>31</v>
      </c>
      <c r="AX192" s="13" t="s">
        <v>76</v>
      </c>
      <c r="AY192" s="225" t="s">
        <v>118</v>
      </c>
    </row>
    <row r="193" s="2" customFormat="1">
      <c r="A193" s="39"/>
      <c r="B193" s="40"/>
      <c r="C193" s="201" t="s">
        <v>325</v>
      </c>
      <c r="D193" s="201" t="s">
        <v>120</v>
      </c>
      <c r="E193" s="202" t="s">
        <v>326</v>
      </c>
      <c r="F193" s="203" t="s">
        <v>327</v>
      </c>
      <c r="G193" s="204" t="s">
        <v>123</v>
      </c>
      <c r="H193" s="205">
        <v>1516.5</v>
      </c>
      <c r="I193" s="206"/>
      <c r="J193" s="207">
        <f>ROUND(I193*H193,2)</f>
        <v>0</v>
      </c>
      <c r="K193" s="203" t="s">
        <v>124</v>
      </c>
      <c r="L193" s="45"/>
      <c r="M193" s="208" t="s">
        <v>19</v>
      </c>
      <c r="N193" s="209" t="s">
        <v>40</v>
      </c>
      <c r="O193" s="85"/>
      <c r="P193" s="210">
        <f>O193*H193</f>
        <v>0</v>
      </c>
      <c r="Q193" s="210">
        <v>0.00027</v>
      </c>
      <c r="R193" s="210">
        <f>Q193*H193</f>
        <v>0.40945500000000001</v>
      </c>
      <c r="S193" s="210">
        <v>0</v>
      </c>
      <c r="T193" s="21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2" t="s">
        <v>125</v>
      </c>
      <c r="AT193" s="212" t="s">
        <v>120</v>
      </c>
      <c r="AU193" s="212" t="s">
        <v>78</v>
      </c>
      <c r="AY193" s="18" t="s">
        <v>118</v>
      </c>
      <c r="BE193" s="213">
        <f>IF(N193="základní",J193,0)</f>
        <v>0</v>
      </c>
      <c r="BF193" s="213">
        <f>IF(N193="snížená",J193,0)</f>
        <v>0</v>
      </c>
      <c r="BG193" s="213">
        <f>IF(N193="zákl. přenesená",J193,0)</f>
        <v>0</v>
      </c>
      <c r="BH193" s="213">
        <f>IF(N193="sníž. přenesená",J193,0)</f>
        <v>0</v>
      </c>
      <c r="BI193" s="213">
        <f>IF(N193="nulová",J193,0)</f>
        <v>0</v>
      </c>
      <c r="BJ193" s="18" t="s">
        <v>76</v>
      </c>
      <c r="BK193" s="213">
        <f>ROUND(I193*H193,2)</f>
        <v>0</v>
      </c>
      <c r="BL193" s="18" t="s">
        <v>125</v>
      </c>
      <c r="BM193" s="212" t="s">
        <v>328</v>
      </c>
    </row>
    <row r="194" s="13" customFormat="1">
      <c r="A194" s="13"/>
      <c r="B194" s="214"/>
      <c r="C194" s="215"/>
      <c r="D194" s="216" t="s">
        <v>127</v>
      </c>
      <c r="E194" s="217" t="s">
        <v>19</v>
      </c>
      <c r="F194" s="218" t="s">
        <v>329</v>
      </c>
      <c r="G194" s="215"/>
      <c r="H194" s="219">
        <v>1516.5</v>
      </c>
      <c r="I194" s="220"/>
      <c r="J194" s="215"/>
      <c r="K194" s="215"/>
      <c r="L194" s="221"/>
      <c r="M194" s="222"/>
      <c r="N194" s="223"/>
      <c r="O194" s="223"/>
      <c r="P194" s="223"/>
      <c r="Q194" s="223"/>
      <c r="R194" s="223"/>
      <c r="S194" s="223"/>
      <c r="T194" s="22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5" t="s">
        <v>127</v>
      </c>
      <c r="AU194" s="225" t="s">
        <v>78</v>
      </c>
      <c r="AV194" s="13" t="s">
        <v>78</v>
      </c>
      <c r="AW194" s="13" t="s">
        <v>31</v>
      </c>
      <c r="AX194" s="13" t="s">
        <v>76</v>
      </c>
      <c r="AY194" s="225" t="s">
        <v>118</v>
      </c>
    </row>
    <row r="195" s="2" customFormat="1" ht="16.5" customHeight="1">
      <c r="A195" s="39"/>
      <c r="B195" s="40"/>
      <c r="C195" s="236" t="s">
        <v>330</v>
      </c>
      <c r="D195" s="236" t="s">
        <v>145</v>
      </c>
      <c r="E195" s="237" t="s">
        <v>331</v>
      </c>
      <c r="F195" s="238" t="s">
        <v>332</v>
      </c>
      <c r="G195" s="239" t="s">
        <v>123</v>
      </c>
      <c r="H195" s="240">
        <v>3007.819</v>
      </c>
      <c r="I195" s="241"/>
      <c r="J195" s="242">
        <f>ROUND(I195*H195,2)</f>
        <v>0</v>
      </c>
      <c r="K195" s="238" t="s">
        <v>124</v>
      </c>
      <c r="L195" s="243"/>
      <c r="M195" s="244" t="s">
        <v>19</v>
      </c>
      <c r="N195" s="245" t="s">
        <v>40</v>
      </c>
      <c r="O195" s="85"/>
      <c r="P195" s="210">
        <f>O195*H195</f>
        <v>0</v>
      </c>
      <c r="Q195" s="210">
        <v>0.00029999999999999997</v>
      </c>
      <c r="R195" s="210">
        <f>Q195*H195</f>
        <v>0.90234569999999992</v>
      </c>
      <c r="S195" s="210">
        <v>0</v>
      </c>
      <c r="T195" s="21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2" t="s">
        <v>149</v>
      </c>
      <c r="AT195" s="212" t="s">
        <v>145</v>
      </c>
      <c r="AU195" s="212" t="s">
        <v>78</v>
      </c>
      <c r="AY195" s="18" t="s">
        <v>118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8" t="s">
        <v>76</v>
      </c>
      <c r="BK195" s="213">
        <f>ROUND(I195*H195,2)</f>
        <v>0</v>
      </c>
      <c r="BL195" s="18" t="s">
        <v>125</v>
      </c>
      <c r="BM195" s="212" t="s">
        <v>333</v>
      </c>
    </row>
    <row r="196" s="13" customFormat="1">
      <c r="A196" s="13"/>
      <c r="B196" s="214"/>
      <c r="C196" s="215"/>
      <c r="D196" s="216" t="s">
        <v>127</v>
      </c>
      <c r="E196" s="217" t="s">
        <v>19</v>
      </c>
      <c r="F196" s="218" t="s">
        <v>334</v>
      </c>
      <c r="G196" s="215"/>
      <c r="H196" s="219">
        <v>2539.3150000000001</v>
      </c>
      <c r="I196" s="220"/>
      <c r="J196" s="215"/>
      <c r="K196" s="215"/>
      <c r="L196" s="221"/>
      <c r="M196" s="222"/>
      <c r="N196" s="223"/>
      <c r="O196" s="223"/>
      <c r="P196" s="223"/>
      <c r="Q196" s="223"/>
      <c r="R196" s="223"/>
      <c r="S196" s="223"/>
      <c r="T196" s="22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5" t="s">
        <v>127</v>
      </c>
      <c r="AU196" s="225" t="s">
        <v>78</v>
      </c>
      <c r="AV196" s="13" t="s">
        <v>78</v>
      </c>
      <c r="AW196" s="13" t="s">
        <v>31</v>
      </c>
      <c r="AX196" s="13" t="s">
        <v>76</v>
      </c>
      <c r="AY196" s="225" t="s">
        <v>118</v>
      </c>
    </row>
    <row r="197" s="13" customFormat="1">
      <c r="A197" s="13"/>
      <c r="B197" s="214"/>
      <c r="C197" s="215"/>
      <c r="D197" s="216" t="s">
        <v>127</v>
      </c>
      <c r="E197" s="215"/>
      <c r="F197" s="218" t="s">
        <v>335</v>
      </c>
      <c r="G197" s="215"/>
      <c r="H197" s="219">
        <v>3007.819</v>
      </c>
      <c r="I197" s="220"/>
      <c r="J197" s="215"/>
      <c r="K197" s="215"/>
      <c r="L197" s="221"/>
      <c r="M197" s="222"/>
      <c r="N197" s="223"/>
      <c r="O197" s="223"/>
      <c r="P197" s="223"/>
      <c r="Q197" s="223"/>
      <c r="R197" s="223"/>
      <c r="S197" s="223"/>
      <c r="T197" s="22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5" t="s">
        <v>127</v>
      </c>
      <c r="AU197" s="225" t="s">
        <v>78</v>
      </c>
      <c r="AV197" s="13" t="s">
        <v>78</v>
      </c>
      <c r="AW197" s="13" t="s">
        <v>4</v>
      </c>
      <c r="AX197" s="13" t="s">
        <v>76</v>
      </c>
      <c r="AY197" s="225" t="s">
        <v>118</v>
      </c>
    </row>
    <row r="198" s="2" customFormat="1" ht="16.5" customHeight="1">
      <c r="A198" s="39"/>
      <c r="B198" s="40"/>
      <c r="C198" s="201" t="s">
        <v>336</v>
      </c>
      <c r="D198" s="201" t="s">
        <v>120</v>
      </c>
      <c r="E198" s="202" t="s">
        <v>337</v>
      </c>
      <c r="F198" s="203" t="s">
        <v>338</v>
      </c>
      <c r="G198" s="204" t="s">
        <v>140</v>
      </c>
      <c r="H198" s="205">
        <v>12.35</v>
      </c>
      <c r="I198" s="206"/>
      <c r="J198" s="207">
        <f>ROUND(I198*H198,2)</f>
        <v>0</v>
      </c>
      <c r="K198" s="203" t="s">
        <v>124</v>
      </c>
      <c r="L198" s="45"/>
      <c r="M198" s="208" t="s">
        <v>19</v>
      </c>
      <c r="N198" s="209" t="s">
        <v>40</v>
      </c>
      <c r="O198" s="85"/>
      <c r="P198" s="210">
        <f>O198*H198</f>
        <v>0</v>
      </c>
      <c r="Q198" s="210">
        <v>2.2563399999999998</v>
      </c>
      <c r="R198" s="210">
        <f>Q198*H198</f>
        <v>27.865798999999996</v>
      </c>
      <c r="S198" s="210">
        <v>0</v>
      </c>
      <c r="T198" s="21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2" t="s">
        <v>125</v>
      </c>
      <c r="AT198" s="212" t="s">
        <v>120</v>
      </c>
      <c r="AU198" s="212" t="s">
        <v>78</v>
      </c>
      <c r="AY198" s="18" t="s">
        <v>118</v>
      </c>
      <c r="BE198" s="213">
        <f>IF(N198="základní",J198,0)</f>
        <v>0</v>
      </c>
      <c r="BF198" s="213">
        <f>IF(N198="snížená",J198,0)</f>
        <v>0</v>
      </c>
      <c r="BG198" s="213">
        <f>IF(N198="zákl. přenesená",J198,0)</f>
        <v>0</v>
      </c>
      <c r="BH198" s="213">
        <f>IF(N198="sníž. přenesená",J198,0)</f>
        <v>0</v>
      </c>
      <c r="BI198" s="213">
        <f>IF(N198="nulová",J198,0)</f>
        <v>0</v>
      </c>
      <c r="BJ198" s="18" t="s">
        <v>76</v>
      </c>
      <c r="BK198" s="213">
        <f>ROUND(I198*H198,2)</f>
        <v>0</v>
      </c>
      <c r="BL198" s="18" t="s">
        <v>125</v>
      </c>
      <c r="BM198" s="212" t="s">
        <v>339</v>
      </c>
    </row>
    <row r="199" s="13" customFormat="1">
      <c r="A199" s="13"/>
      <c r="B199" s="214"/>
      <c r="C199" s="215"/>
      <c r="D199" s="216" t="s">
        <v>127</v>
      </c>
      <c r="E199" s="217" t="s">
        <v>19</v>
      </c>
      <c r="F199" s="218" t="s">
        <v>340</v>
      </c>
      <c r="G199" s="215"/>
      <c r="H199" s="219">
        <v>12.35</v>
      </c>
      <c r="I199" s="220"/>
      <c r="J199" s="215"/>
      <c r="K199" s="215"/>
      <c r="L199" s="221"/>
      <c r="M199" s="222"/>
      <c r="N199" s="223"/>
      <c r="O199" s="223"/>
      <c r="P199" s="223"/>
      <c r="Q199" s="223"/>
      <c r="R199" s="223"/>
      <c r="S199" s="223"/>
      <c r="T199" s="22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5" t="s">
        <v>127</v>
      </c>
      <c r="AU199" s="225" t="s">
        <v>78</v>
      </c>
      <c r="AV199" s="13" t="s">
        <v>78</v>
      </c>
      <c r="AW199" s="13" t="s">
        <v>31</v>
      </c>
      <c r="AX199" s="13" t="s">
        <v>76</v>
      </c>
      <c r="AY199" s="225" t="s">
        <v>118</v>
      </c>
    </row>
    <row r="200" s="2" customFormat="1" ht="16.5" customHeight="1">
      <c r="A200" s="39"/>
      <c r="B200" s="40"/>
      <c r="C200" s="201" t="s">
        <v>341</v>
      </c>
      <c r="D200" s="201" t="s">
        <v>120</v>
      </c>
      <c r="E200" s="202" t="s">
        <v>342</v>
      </c>
      <c r="F200" s="203" t="s">
        <v>343</v>
      </c>
      <c r="G200" s="204" t="s">
        <v>344</v>
      </c>
      <c r="H200" s="205">
        <v>494</v>
      </c>
      <c r="I200" s="206"/>
      <c r="J200" s="207">
        <f>ROUND(I200*H200,2)</f>
        <v>0</v>
      </c>
      <c r="K200" s="203" t="s">
        <v>124</v>
      </c>
      <c r="L200" s="45"/>
      <c r="M200" s="208" t="s">
        <v>19</v>
      </c>
      <c r="N200" s="209" t="s">
        <v>40</v>
      </c>
      <c r="O200" s="85"/>
      <c r="P200" s="210">
        <f>O200*H200</f>
        <v>0</v>
      </c>
      <c r="Q200" s="210">
        <v>0.00048999999999999998</v>
      </c>
      <c r="R200" s="210">
        <f>Q200*H200</f>
        <v>0.24206</v>
      </c>
      <c r="S200" s="210">
        <v>0</v>
      </c>
      <c r="T200" s="21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2" t="s">
        <v>125</v>
      </c>
      <c r="AT200" s="212" t="s">
        <v>120</v>
      </c>
      <c r="AU200" s="212" t="s">
        <v>78</v>
      </c>
      <c r="AY200" s="18" t="s">
        <v>118</v>
      </c>
      <c r="BE200" s="213">
        <f>IF(N200="základní",J200,0)</f>
        <v>0</v>
      </c>
      <c r="BF200" s="213">
        <f>IF(N200="snížená",J200,0)</f>
        <v>0</v>
      </c>
      <c r="BG200" s="213">
        <f>IF(N200="zákl. přenesená",J200,0)</f>
        <v>0</v>
      </c>
      <c r="BH200" s="213">
        <f>IF(N200="sníž. přenesená",J200,0)</f>
        <v>0</v>
      </c>
      <c r="BI200" s="213">
        <f>IF(N200="nulová",J200,0)</f>
        <v>0</v>
      </c>
      <c r="BJ200" s="18" t="s">
        <v>76</v>
      </c>
      <c r="BK200" s="213">
        <f>ROUND(I200*H200,2)</f>
        <v>0</v>
      </c>
      <c r="BL200" s="18" t="s">
        <v>125</v>
      </c>
      <c r="BM200" s="212" t="s">
        <v>345</v>
      </c>
    </row>
    <row r="201" s="13" customFormat="1">
      <c r="A201" s="13"/>
      <c r="B201" s="214"/>
      <c r="C201" s="215"/>
      <c r="D201" s="216" t="s">
        <v>127</v>
      </c>
      <c r="E201" s="217" t="s">
        <v>19</v>
      </c>
      <c r="F201" s="218" t="s">
        <v>346</v>
      </c>
      <c r="G201" s="215"/>
      <c r="H201" s="219">
        <v>494</v>
      </c>
      <c r="I201" s="220"/>
      <c r="J201" s="215"/>
      <c r="K201" s="215"/>
      <c r="L201" s="221"/>
      <c r="M201" s="222"/>
      <c r="N201" s="223"/>
      <c r="O201" s="223"/>
      <c r="P201" s="223"/>
      <c r="Q201" s="223"/>
      <c r="R201" s="223"/>
      <c r="S201" s="223"/>
      <c r="T201" s="22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5" t="s">
        <v>127</v>
      </c>
      <c r="AU201" s="225" t="s">
        <v>78</v>
      </c>
      <c r="AV201" s="13" t="s">
        <v>78</v>
      </c>
      <c r="AW201" s="13" t="s">
        <v>31</v>
      </c>
      <c r="AX201" s="13" t="s">
        <v>76</v>
      </c>
      <c r="AY201" s="225" t="s">
        <v>118</v>
      </c>
    </row>
    <row r="202" s="12" customFormat="1" ht="22.8" customHeight="1">
      <c r="A202" s="12"/>
      <c r="B202" s="185"/>
      <c r="C202" s="186"/>
      <c r="D202" s="187" t="s">
        <v>68</v>
      </c>
      <c r="E202" s="199" t="s">
        <v>125</v>
      </c>
      <c r="F202" s="199" t="s">
        <v>347</v>
      </c>
      <c r="G202" s="186"/>
      <c r="H202" s="186"/>
      <c r="I202" s="189"/>
      <c r="J202" s="200">
        <f>BK202</f>
        <v>0</v>
      </c>
      <c r="K202" s="186"/>
      <c r="L202" s="191"/>
      <c r="M202" s="192"/>
      <c r="N202" s="193"/>
      <c r="O202" s="193"/>
      <c r="P202" s="194">
        <f>SUM(P203:P207)</f>
        <v>0</v>
      </c>
      <c r="Q202" s="193"/>
      <c r="R202" s="194">
        <f>SUM(R203:R207)</f>
        <v>0</v>
      </c>
      <c r="S202" s="193"/>
      <c r="T202" s="195">
        <f>SUM(T203:T207)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6" t="s">
        <v>76</v>
      </c>
      <c r="AT202" s="197" t="s">
        <v>68</v>
      </c>
      <c r="AU202" s="197" t="s">
        <v>76</v>
      </c>
      <c r="AY202" s="196" t="s">
        <v>118</v>
      </c>
      <c r="BK202" s="198">
        <f>SUM(BK203:BK207)</f>
        <v>0</v>
      </c>
    </row>
    <row r="203" s="2" customFormat="1" ht="16.5" customHeight="1">
      <c r="A203" s="39"/>
      <c r="B203" s="40"/>
      <c r="C203" s="201" t="s">
        <v>348</v>
      </c>
      <c r="D203" s="201" t="s">
        <v>120</v>
      </c>
      <c r="E203" s="202" t="s">
        <v>349</v>
      </c>
      <c r="F203" s="203" t="s">
        <v>350</v>
      </c>
      <c r="G203" s="204" t="s">
        <v>140</v>
      </c>
      <c r="H203" s="205">
        <v>0.66500000000000004</v>
      </c>
      <c r="I203" s="206"/>
      <c r="J203" s="207">
        <f>ROUND(I203*H203,2)</f>
        <v>0</v>
      </c>
      <c r="K203" s="203" t="s">
        <v>124</v>
      </c>
      <c r="L203" s="45"/>
      <c r="M203" s="208" t="s">
        <v>19</v>
      </c>
      <c r="N203" s="209" t="s">
        <v>40</v>
      </c>
      <c r="O203" s="85"/>
      <c r="P203" s="210">
        <f>O203*H203</f>
        <v>0</v>
      </c>
      <c r="Q203" s="210">
        <v>0</v>
      </c>
      <c r="R203" s="210">
        <f>Q203*H203</f>
        <v>0</v>
      </c>
      <c r="S203" s="210">
        <v>0</v>
      </c>
      <c r="T203" s="21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2" t="s">
        <v>125</v>
      </c>
      <c r="AT203" s="212" t="s">
        <v>120</v>
      </c>
      <c r="AU203" s="212" t="s">
        <v>78</v>
      </c>
      <c r="AY203" s="18" t="s">
        <v>118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8" t="s">
        <v>76</v>
      </c>
      <c r="BK203" s="213">
        <f>ROUND(I203*H203,2)</f>
        <v>0</v>
      </c>
      <c r="BL203" s="18" t="s">
        <v>125</v>
      </c>
      <c r="BM203" s="212" t="s">
        <v>351</v>
      </c>
    </row>
    <row r="204" s="14" customFormat="1">
      <c r="A204" s="14"/>
      <c r="B204" s="226"/>
      <c r="C204" s="227"/>
      <c r="D204" s="216" t="s">
        <v>127</v>
      </c>
      <c r="E204" s="228" t="s">
        <v>19</v>
      </c>
      <c r="F204" s="229" t="s">
        <v>352</v>
      </c>
      <c r="G204" s="227"/>
      <c r="H204" s="228" t="s">
        <v>19</v>
      </c>
      <c r="I204" s="230"/>
      <c r="J204" s="227"/>
      <c r="K204" s="227"/>
      <c r="L204" s="231"/>
      <c r="M204" s="232"/>
      <c r="N204" s="233"/>
      <c r="O204" s="233"/>
      <c r="P204" s="233"/>
      <c r="Q204" s="233"/>
      <c r="R204" s="233"/>
      <c r="S204" s="233"/>
      <c r="T204" s="23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35" t="s">
        <v>127</v>
      </c>
      <c r="AU204" s="235" t="s">
        <v>78</v>
      </c>
      <c r="AV204" s="14" t="s">
        <v>76</v>
      </c>
      <c r="AW204" s="14" t="s">
        <v>31</v>
      </c>
      <c r="AX204" s="14" t="s">
        <v>69</v>
      </c>
      <c r="AY204" s="235" t="s">
        <v>118</v>
      </c>
    </row>
    <row r="205" s="13" customFormat="1">
      <c r="A205" s="13"/>
      <c r="B205" s="214"/>
      <c r="C205" s="215"/>
      <c r="D205" s="216" t="s">
        <v>127</v>
      </c>
      <c r="E205" s="217" t="s">
        <v>19</v>
      </c>
      <c r="F205" s="218" t="s">
        <v>353</v>
      </c>
      <c r="G205" s="215"/>
      <c r="H205" s="219">
        <v>0.66500000000000004</v>
      </c>
      <c r="I205" s="220"/>
      <c r="J205" s="215"/>
      <c r="K205" s="215"/>
      <c r="L205" s="221"/>
      <c r="M205" s="222"/>
      <c r="N205" s="223"/>
      <c r="O205" s="223"/>
      <c r="P205" s="223"/>
      <c r="Q205" s="223"/>
      <c r="R205" s="223"/>
      <c r="S205" s="223"/>
      <c r="T205" s="22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5" t="s">
        <v>127</v>
      </c>
      <c r="AU205" s="225" t="s">
        <v>78</v>
      </c>
      <c r="AV205" s="13" t="s">
        <v>78</v>
      </c>
      <c r="AW205" s="13" t="s">
        <v>31</v>
      </c>
      <c r="AX205" s="13" t="s">
        <v>76</v>
      </c>
      <c r="AY205" s="225" t="s">
        <v>118</v>
      </c>
    </row>
    <row r="206" s="2" customFormat="1">
      <c r="A206" s="39"/>
      <c r="B206" s="40"/>
      <c r="C206" s="201" t="s">
        <v>354</v>
      </c>
      <c r="D206" s="201" t="s">
        <v>120</v>
      </c>
      <c r="E206" s="202" t="s">
        <v>355</v>
      </c>
      <c r="F206" s="203" t="s">
        <v>356</v>
      </c>
      <c r="G206" s="204" t="s">
        <v>140</v>
      </c>
      <c r="H206" s="205">
        <v>0.66500000000000004</v>
      </c>
      <c r="I206" s="206"/>
      <c r="J206" s="207">
        <f>ROUND(I206*H206,2)</f>
        <v>0</v>
      </c>
      <c r="K206" s="203" t="s">
        <v>124</v>
      </c>
      <c r="L206" s="45"/>
      <c r="M206" s="208" t="s">
        <v>19</v>
      </c>
      <c r="N206" s="209" t="s">
        <v>40</v>
      </c>
      <c r="O206" s="85"/>
      <c r="P206" s="210">
        <f>O206*H206</f>
        <v>0</v>
      </c>
      <c r="Q206" s="210">
        <v>0</v>
      </c>
      <c r="R206" s="210">
        <f>Q206*H206</f>
        <v>0</v>
      </c>
      <c r="S206" s="210">
        <v>0</v>
      </c>
      <c r="T206" s="21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2" t="s">
        <v>125</v>
      </c>
      <c r="AT206" s="212" t="s">
        <v>120</v>
      </c>
      <c r="AU206" s="212" t="s">
        <v>78</v>
      </c>
      <c r="AY206" s="18" t="s">
        <v>118</v>
      </c>
      <c r="BE206" s="213">
        <f>IF(N206="základní",J206,0)</f>
        <v>0</v>
      </c>
      <c r="BF206" s="213">
        <f>IF(N206="snížená",J206,0)</f>
        <v>0</v>
      </c>
      <c r="BG206" s="213">
        <f>IF(N206="zákl. přenesená",J206,0)</f>
        <v>0</v>
      </c>
      <c r="BH206" s="213">
        <f>IF(N206="sníž. přenesená",J206,0)</f>
        <v>0</v>
      </c>
      <c r="BI206" s="213">
        <f>IF(N206="nulová",J206,0)</f>
        <v>0</v>
      </c>
      <c r="BJ206" s="18" t="s">
        <v>76</v>
      </c>
      <c r="BK206" s="213">
        <f>ROUND(I206*H206,2)</f>
        <v>0</v>
      </c>
      <c r="BL206" s="18" t="s">
        <v>125</v>
      </c>
      <c r="BM206" s="212" t="s">
        <v>357</v>
      </c>
    </row>
    <row r="207" s="13" customFormat="1">
      <c r="A207" s="13"/>
      <c r="B207" s="214"/>
      <c r="C207" s="215"/>
      <c r="D207" s="216" t="s">
        <v>127</v>
      </c>
      <c r="E207" s="217" t="s">
        <v>19</v>
      </c>
      <c r="F207" s="218" t="s">
        <v>353</v>
      </c>
      <c r="G207" s="215"/>
      <c r="H207" s="219">
        <v>0.66500000000000004</v>
      </c>
      <c r="I207" s="220"/>
      <c r="J207" s="215"/>
      <c r="K207" s="215"/>
      <c r="L207" s="221"/>
      <c r="M207" s="222"/>
      <c r="N207" s="223"/>
      <c r="O207" s="223"/>
      <c r="P207" s="223"/>
      <c r="Q207" s="223"/>
      <c r="R207" s="223"/>
      <c r="S207" s="223"/>
      <c r="T207" s="22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5" t="s">
        <v>127</v>
      </c>
      <c r="AU207" s="225" t="s">
        <v>78</v>
      </c>
      <c r="AV207" s="13" t="s">
        <v>78</v>
      </c>
      <c r="AW207" s="13" t="s">
        <v>31</v>
      </c>
      <c r="AX207" s="13" t="s">
        <v>76</v>
      </c>
      <c r="AY207" s="225" t="s">
        <v>118</v>
      </c>
    </row>
    <row r="208" s="12" customFormat="1" ht="22.8" customHeight="1">
      <c r="A208" s="12"/>
      <c r="B208" s="185"/>
      <c r="C208" s="186"/>
      <c r="D208" s="187" t="s">
        <v>68</v>
      </c>
      <c r="E208" s="199" t="s">
        <v>144</v>
      </c>
      <c r="F208" s="199" t="s">
        <v>358</v>
      </c>
      <c r="G208" s="186"/>
      <c r="H208" s="186"/>
      <c r="I208" s="189"/>
      <c r="J208" s="200">
        <f>BK208</f>
        <v>0</v>
      </c>
      <c r="K208" s="186"/>
      <c r="L208" s="191"/>
      <c r="M208" s="192"/>
      <c r="N208" s="193"/>
      <c r="O208" s="193"/>
      <c r="P208" s="194">
        <f>SUM(P209:P235)</f>
        <v>0</v>
      </c>
      <c r="Q208" s="193"/>
      <c r="R208" s="194">
        <f>SUM(R209:R235)</f>
        <v>372.85359999999997</v>
      </c>
      <c r="S208" s="193"/>
      <c r="T208" s="195">
        <f>SUM(T209:T235)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96" t="s">
        <v>76</v>
      </c>
      <c r="AT208" s="197" t="s">
        <v>68</v>
      </c>
      <c r="AU208" s="197" t="s">
        <v>76</v>
      </c>
      <c r="AY208" s="196" t="s">
        <v>118</v>
      </c>
      <c r="BK208" s="198">
        <f>SUM(BK209:BK235)</f>
        <v>0</v>
      </c>
    </row>
    <row r="209" s="2" customFormat="1" ht="16.5" customHeight="1">
      <c r="A209" s="39"/>
      <c r="B209" s="40"/>
      <c r="C209" s="201" t="s">
        <v>359</v>
      </c>
      <c r="D209" s="201" t="s">
        <v>120</v>
      </c>
      <c r="E209" s="202" t="s">
        <v>360</v>
      </c>
      <c r="F209" s="203" t="s">
        <v>361</v>
      </c>
      <c r="G209" s="204" t="s">
        <v>123</v>
      </c>
      <c r="H209" s="205">
        <v>2858.5</v>
      </c>
      <c r="I209" s="206"/>
      <c r="J209" s="207">
        <f>ROUND(I209*H209,2)</f>
        <v>0</v>
      </c>
      <c r="K209" s="203" t="s">
        <v>124</v>
      </c>
      <c r="L209" s="45"/>
      <c r="M209" s="208" t="s">
        <v>19</v>
      </c>
      <c r="N209" s="209" t="s">
        <v>40</v>
      </c>
      <c r="O209" s="85"/>
      <c r="P209" s="210">
        <f>O209*H209</f>
        <v>0</v>
      </c>
      <c r="Q209" s="210">
        <v>0</v>
      </c>
      <c r="R209" s="210">
        <f>Q209*H209</f>
        <v>0</v>
      </c>
      <c r="S209" s="210">
        <v>0</v>
      </c>
      <c r="T209" s="21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2" t="s">
        <v>125</v>
      </c>
      <c r="AT209" s="212" t="s">
        <v>120</v>
      </c>
      <c r="AU209" s="212" t="s">
        <v>78</v>
      </c>
      <c r="AY209" s="18" t="s">
        <v>118</v>
      </c>
      <c r="BE209" s="213">
        <f>IF(N209="základní",J209,0)</f>
        <v>0</v>
      </c>
      <c r="BF209" s="213">
        <f>IF(N209="snížená",J209,0)</f>
        <v>0</v>
      </c>
      <c r="BG209" s="213">
        <f>IF(N209="zákl. přenesená",J209,0)</f>
        <v>0</v>
      </c>
      <c r="BH209" s="213">
        <f>IF(N209="sníž. přenesená",J209,0)</f>
        <v>0</v>
      </c>
      <c r="BI209" s="213">
        <f>IF(N209="nulová",J209,0)</f>
        <v>0</v>
      </c>
      <c r="BJ209" s="18" t="s">
        <v>76</v>
      </c>
      <c r="BK209" s="213">
        <f>ROUND(I209*H209,2)</f>
        <v>0</v>
      </c>
      <c r="BL209" s="18" t="s">
        <v>125</v>
      </c>
      <c r="BM209" s="212" t="s">
        <v>362</v>
      </c>
    </row>
    <row r="210" s="13" customFormat="1">
      <c r="A210" s="13"/>
      <c r="B210" s="214"/>
      <c r="C210" s="215"/>
      <c r="D210" s="216" t="s">
        <v>127</v>
      </c>
      <c r="E210" s="217" t="s">
        <v>19</v>
      </c>
      <c r="F210" s="218" t="s">
        <v>363</v>
      </c>
      <c r="G210" s="215"/>
      <c r="H210" s="219">
        <v>2674.5999999999999</v>
      </c>
      <c r="I210" s="220"/>
      <c r="J210" s="215"/>
      <c r="K210" s="215"/>
      <c r="L210" s="221"/>
      <c r="M210" s="222"/>
      <c r="N210" s="223"/>
      <c r="O210" s="223"/>
      <c r="P210" s="223"/>
      <c r="Q210" s="223"/>
      <c r="R210" s="223"/>
      <c r="S210" s="223"/>
      <c r="T210" s="22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5" t="s">
        <v>127</v>
      </c>
      <c r="AU210" s="225" t="s">
        <v>78</v>
      </c>
      <c r="AV210" s="13" t="s">
        <v>78</v>
      </c>
      <c r="AW210" s="13" t="s">
        <v>31</v>
      </c>
      <c r="AX210" s="13" t="s">
        <v>69</v>
      </c>
      <c r="AY210" s="225" t="s">
        <v>118</v>
      </c>
    </row>
    <row r="211" s="13" customFormat="1">
      <c r="A211" s="13"/>
      <c r="B211" s="214"/>
      <c r="C211" s="215"/>
      <c r="D211" s="216" t="s">
        <v>127</v>
      </c>
      <c r="E211" s="217" t="s">
        <v>19</v>
      </c>
      <c r="F211" s="218" t="s">
        <v>364</v>
      </c>
      <c r="G211" s="215"/>
      <c r="H211" s="219">
        <v>183.90000000000001</v>
      </c>
      <c r="I211" s="220"/>
      <c r="J211" s="215"/>
      <c r="K211" s="215"/>
      <c r="L211" s="221"/>
      <c r="M211" s="222"/>
      <c r="N211" s="223"/>
      <c r="O211" s="223"/>
      <c r="P211" s="223"/>
      <c r="Q211" s="223"/>
      <c r="R211" s="223"/>
      <c r="S211" s="223"/>
      <c r="T211" s="22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5" t="s">
        <v>127</v>
      </c>
      <c r="AU211" s="225" t="s">
        <v>78</v>
      </c>
      <c r="AV211" s="13" t="s">
        <v>78</v>
      </c>
      <c r="AW211" s="13" t="s">
        <v>31</v>
      </c>
      <c r="AX211" s="13" t="s">
        <v>69</v>
      </c>
      <c r="AY211" s="225" t="s">
        <v>118</v>
      </c>
    </row>
    <row r="212" s="15" customFormat="1">
      <c r="A212" s="15"/>
      <c r="B212" s="246"/>
      <c r="C212" s="247"/>
      <c r="D212" s="216" t="s">
        <v>127</v>
      </c>
      <c r="E212" s="248" t="s">
        <v>19</v>
      </c>
      <c r="F212" s="249" t="s">
        <v>162</v>
      </c>
      <c r="G212" s="247"/>
      <c r="H212" s="250">
        <v>2858.5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6" t="s">
        <v>127</v>
      </c>
      <c r="AU212" s="256" t="s">
        <v>78</v>
      </c>
      <c r="AV212" s="15" t="s">
        <v>125</v>
      </c>
      <c r="AW212" s="15" t="s">
        <v>31</v>
      </c>
      <c r="AX212" s="15" t="s">
        <v>76</v>
      </c>
      <c r="AY212" s="256" t="s">
        <v>118</v>
      </c>
    </row>
    <row r="213" s="2" customFormat="1" ht="16.5" customHeight="1">
      <c r="A213" s="39"/>
      <c r="B213" s="40"/>
      <c r="C213" s="201" t="s">
        <v>365</v>
      </c>
      <c r="D213" s="201" t="s">
        <v>120</v>
      </c>
      <c r="E213" s="202" t="s">
        <v>366</v>
      </c>
      <c r="F213" s="203" t="s">
        <v>367</v>
      </c>
      <c r="G213" s="204" t="s">
        <v>123</v>
      </c>
      <c r="H213" s="205">
        <v>3279.5</v>
      </c>
      <c r="I213" s="206"/>
      <c r="J213" s="207">
        <f>ROUND(I213*H213,2)</f>
        <v>0</v>
      </c>
      <c r="K213" s="203" t="s">
        <v>124</v>
      </c>
      <c r="L213" s="45"/>
      <c r="M213" s="208" t="s">
        <v>19</v>
      </c>
      <c r="N213" s="209" t="s">
        <v>40</v>
      </c>
      <c r="O213" s="85"/>
      <c r="P213" s="210">
        <f>O213*H213</f>
        <v>0</v>
      </c>
      <c r="Q213" s="210">
        <v>0</v>
      </c>
      <c r="R213" s="210">
        <f>Q213*H213</f>
        <v>0</v>
      </c>
      <c r="S213" s="210">
        <v>0</v>
      </c>
      <c r="T213" s="21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2" t="s">
        <v>125</v>
      </c>
      <c r="AT213" s="212" t="s">
        <v>120</v>
      </c>
      <c r="AU213" s="212" t="s">
        <v>78</v>
      </c>
      <c r="AY213" s="18" t="s">
        <v>118</v>
      </c>
      <c r="BE213" s="213">
        <f>IF(N213="základní",J213,0)</f>
        <v>0</v>
      </c>
      <c r="BF213" s="213">
        <f>IF(N213="snížená",J213,0)</f>
        <v>0</v>
      </c>
      <c r="BG213" s="213">
        <f>IF(N213="zákl. přenesená",J213,0)</f>
        <v>0</v>
      </c>
      <c r="BH213" s="213">
        <f>IF(N213="sníž. přenesená",J213,0)</f>
        <v>0</v>
      </c>
      <c r="BI213" s="213">
        <f>IF(N213="nulová",J213,0)</f>
        <v>0</v>
      </c>
      <c r="BJ213" s="18" t="s">
        <v>76</v>
      </c>
      <c r="BK213" s="213">
        <f>ROUND(I213*H213,2)</f>
        <v>0</v>
      </c>
      <c r="BL213" s="18" t="s">
        <v>125</v>
      </c>
      <c r="BM213" s="212" t="s">
        <v>368</v>
      </c>
    </row>
    <row r="214" s="13" customFormat="1">
      <c r="A214" s="13"/>
      <c r="B214" s="214"/>
      <c r="C214" s="215"/>
      <c r="D214" s="216" t="s">
        <v>127</v>
      </c>
      <c r="E214" s="217" t="s">
        <v>19</v>
      </c>
      <c r="F214" s="218" t="s">
        <v>369</v>
      </c>
      <c r="G214" s="215"/>
      <c r="H214" s="219">
        <v>3095.5999999999999</v>
      </c>
      <c r="I214" s="220"/>
      <c r="J214" s="215"/>
      <c r="K214" s="215"/>
      <c r="L214" s="221"/>
      <c r="M214" s="222"/>
      <c r="N214" s="223"/>
      <c r="O214" s="223"/>
      <c r="P214" s="223"/>
      <c r="Q214" s="223"/>
      <c r="R214" s="223"/>
      <c r="S214" s="223"/>
      <c r="T214" s="22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5" t="s">
        <v>127</v>
      </c>
      <c r="AU214" s="225" t="s">
        <v>78</v>
      </c>
      <c r="AV214" s="13" t="s">
        <v>78</v>
      </c>
      <c r="AW214" s="13" t="s">
        <v>31</v>
      </c>
      <c r="AX214" s="13" t="s">
        <v>69</v>
      </c>
      <c r="AY214" s="225" t="s">
        <v>118</v>
      </c>
    </row>
    <row r="215" s="13" customFormat="1">
      <c r="A215" s="13"/>
      <c r="B215" s="214"/>
      <c r="C215" s="215"/>
      <c r="D215" s="216" t="s">
        <v>127</v>
      </c>
      <c r="E215" s="217" t="s">
        <v>19</v>
      </c>
      <c r="F215" s="218" t="s">
        <v>364</v>
      </c>
      <c r="G215" s="215"/>
      <c r="H215" s="219">
        <v>183.90000000000001</v>
      </c>
      <c r="I215" s="220"/>
      <c r="J215" s="215"/>
      <c r="K215" s="215"/>
      <c r="L215" s="221"/>
      <c r="M215" s="222"/>
      <c r="N215" s="223"/>
      <c r="O215" s="223"/>
      <c r="P215" s="223"/>
      <c r="Q215" s="223"/>
      <c r="R215" s="223"/>
      <c r="S215" s="223"/>
      <c r="T215" s="22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5" t="s">
        <v>127</v>
      </c>
      <c r="AU215" s="225" t="s">
        <v>78</v>
      </c>
      <c r="AV215" s="13" t="s">
        <v>78</v>
      </c>
      <c r="AW215" s="13" t="s">
        <v>31</v>
      </c>
      <c r="AX215" s="13" t="s">
        <v>69</v>
      </c>
      <c r="AY215" s="225" t="s">
        <v>118</v>
      </c>
    </row>
    <row r="216" s="15" customFormat="1">
      <c r="A216" s="15"/>
      <c r="B216" s="246"/>
      <c r="C216" s="247"/>
      <c r="D216" s="216" t="s">
        <v>127</v>
      </c>
      <c r="E216" s="248" t="s">
        <v>19</v>
      </c>
      <c r="F216" s="249" t="s">
        <v>162</v>
      </c>
      <c r="G216" s="247"/>
      <c r="H216" s="250">
        <v>3279.5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6" t="s">
        <v>127</v>
      </c>
      <c r="AU216" s="256" t="s">
        <v>78</v>
      </c>
      <c r="AV216" s="15" t="s">
        <v>125</v>
      </c>
      <c r="AW216" s="15" t="s">
        <v>31</v>
      </c>
      <c r="AX216" s="15" t="s">
        <v>76</v>
      </c>
      <c r="AY216" s="256" t="s">
        <v>118</v>
      </c>
    </row>
    <row r="217" s="2" customFormat="1" ht="16.5" customHeight="1">
      <c r="A217" s="39"/>
      <c r="B217" s="40"/>
      <c r="C217" s="201" t="s">
        <v>370</v>
      </c>
      <c r="D217" s="201" t="s">
        <v>120</v>
      </c>
      <c r="E217" s="202" t="s">
        <v>371</v>
      </c>
      <c r="F217" s="203" t="s">
        <v>372</v>
      </c>
      <c r="G217" s="204" t="s">
        <v>123</v>
      </c>
      <c r="H217" s="205">
        <v>42</v>
      </c>
      <c r="I217" s="206"/>
      <c r="J217" s="207">
        <f>ROUND(I217*H217,2)</f>
        <v>0</v>
      </c>
      <c r="K217" s="203" t="s">
        <v>124</v>
      </c>
      <c r="L217" s="45"/>
      <c r="M217" s="208" t="s">
        <v>19</v>
      </c>
      <c r="N217" s="209" t="s">
        <v>40</v>
      </c>
      <c r="O217" s="85"/>
      <c r="P217" s="210">
        <f>O217*H217</f>
        <v>0</v>
      </c>
      <c r="Q217" s="210">
        <v>0</v>
      </c>
      <c r="R217" s="210">
        <f>Q217*H217</f>
        <v>0</v>
      </c>
      <c r="S217" s="210">
        <v>0</v>
      </c>
      <c r="T217" s="21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2" t="s">
        <v>125</v>
      </c>
      <c r="AT217" s="212" t="s">
        <v>120</v>
      </c>
      <c r="AU217" s="212" t="s">
        <v>78</v>
      </c>
      <c r="AY217" s="18" t="s">
        <v>118</v>
      </c>
      <c r="BE217" s="213">
        <f>IF(N217="základní",J217,0)</f>
        <v>0</v>
      </c>
      <c r="BF217" s="213">
        <f>IF(N217="snížená",J217,0)</f>
        <v>0</v>
      </c>
      <c r="BG217" s="213">
        <f>IF(N217="zákl. přenesená",J217,0)</f>
        <v>0</v>
      </c>
      <c r="BH217" s="213">
        <f>IF(N217="sníž. přenesená",J217,0)</f>
        <v>0</v>
      </c>
      <c r="BI217" s="213">
        <f>IF(N217="nulová",J217,0)</f>
        <v>0</v>
      </c>
      <c r="BJ217" s="18" t="s">
        <v>76</v>
      </c>
      <c r="BK217" s="213">
        <f>ROUND(I217*H217,2)</f>
        <v>0</v>
      </c>
      <c r="BL217" s="18" t="s">
        <v>125</v>
      </c>
      <c r="BM217" s="212" t="s">
        <v>373</v>
      </c>
    </row>
    <row r="218" s="13" customFormat="1">
      <c r="A218" s="13"/>
      <c r="B218" s="214"/>
      <c r="C218" s="215"/>
      <c r="D218" s="216" t="s">
        <v>127</v>
      </c>
      <c r="E218" s="217" t="s">
        <v>19</v>
      </c>
      <c r="F218" s="218" t="s">
        <v>374</v>
      </c>
      <c r="G218" s="215"/>
      <c r="H218" s="219">
        <v>42</v>
      </c>
      <c r="I218" s="220"/>
      <c r="J218" s="215"/>
      <c r="K218" s="215"/>
      <c r="L218" s="221"/>
      <c r="M218" s="222"/>
      <c r="N218" s="223"/>
      <c r="O218" s="223"/>
      <c r="P218" s="223"/>
      <c r="Q218" s="223"/>
      <c r="R218" s="223"/>
      <c r="S218" s="223"/>
      <c r="T218" s="22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5" t="s">
        <v>127</v>
      </c>
      <c r="AU218" s="225" t="s">
        <v>78</v>
      </c>
      <c r="AV218" s="13" t="s">
        <v>78</v>
      </c>
      <c r="AW218" s="13" t="s">
        <v>31</v>
      </c>
      <c r="AX218" s="13" t="s">
        <v>76</v>
      </c>
      <c r="AY218" s="225" t="s">
        <v>118</v>
      </c>
    </row>
    <row r="219" s="2" customFormat="1">
      <c r="A219" s="39"/>
      <c r="B219" s="40"/>
      <c r="C219" s="201" t="s">
        <v>375</v>
      </c>
      <c r="D219" s="201" t="s">
        <v>120</v>
      </c>
      <c r="E219" s="202" t="s">
        <v>376</v>
      </c>
      <c r="F219" s="203" t="s">
        <v>377</v>
      </c>
      <c r="G219" s="204" t="s">
        <v>123</v>
      </c>
      <c r="H219" s="205">
        <v>2747.0999999999999</v>
      </c>
      <c r="I219" s="206"/>
      <c r="J219" s="207">
        <f>ROUND(I219*H219,2)</f>
        <v>0</v>
      </c>
      <c r="K219" s="203" t="s">
        <v>124</v>
      </c>
      <c r="L219" s="45"/>
      <c r="M219" s="208" t="s">
        <v>19</v>
      </c>
      <c r="N219" s="209" t="s">
        <v>40</v>
      </c>
      <c r="O219" s="85"/>
      <c r="P219" s="210">
        <f>O219*H219</f>
        <v>0</v>
      </c>
      <c r="Q219" s="210">
        <v>0</v>
      </c>
      <c r="R219" s="210">
        <f>Q219*H219</f>
        <v>0</v>
      </c>
      <c r="S219" s="210">
        <v>0</v>
      </c>
      <c r="T219" s="21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2" t="s">
        <v>125</v>
      </c>
      <c r="AT219" s="212" t="s">
        <v>120</v>
      </c>
      <c r="AU219" s="212" t="s">
        <v>78</v>
      </c>
      <c r="AY219" s="18" t="s">
        <v>118</v>
      </c>
      <c r="BE219" s="213">
        <f>IF(N219="základní",J219,0)</f>
        <v>0</v>
      </c>
      <c r="BF219" s="213">
        <f>IF(N219="snížená",J219,0)</f>
        <v>0</v>
      </c>
      <c r="BG219" s="213">
        <f>IF(N219="zákl. přenesená",J219,0)</f>
        <v>0</v>
      </c>
      <c r="BH219" s="213">
        <f>IF(N219="sníž. přenesená",J219,0)</f>
        <v>0</v>
      </c>
      <c r="BI219" s="213">
        <f>IF(N219="nulová",J219,0)</f>
        <v>0</v>
      </c>
      <c r="BJ219" s="18" t="s">
        <v>76</v>
      </c>
      <c r="BK219" s="213">
        <f>ROUND(I219*H219,2)</f>
        <v>0</v>
      </c>
      <c r="BL219" s="18" t="s">
        <v>125</v>
      </c>
      <c r="BM219" s="212" t="s">
        <v>378</v>
      </c>
    </row>
    <row r="220" s="13" customFormat="1">
      <c r="A220" s="13"/>
      <c r="B220" s="214"/>
      <c r="C220" s="215"/>
      <c r="D220" s="216" t="s">
        <v>127</v>
      </c>
      <c r="E220" s="217" t="s">
        <v>19</v>
      </c>
      <c r="F220" s="218" t="s">
        <v>379</v>
      </c>
      <c r="G220" s="215"/>
      <c r="H220" s="219">
        <v>2563.1999999999998</v>
      </c>
      <c r="I220" s="220"/>
      <c r="J220" s="215"/>
      <c r="K220" s="215"/>
      <c r="L220" s="221"/>
      <c r="M220" s="222"/>
      <c r="N220" s="223"/>
      <c r="O220" s="223"/>
      <c r="P220" s="223"/>
      <c r="Q220" s="223"/>
      <c r="R220" s="223"/>
      <c r="S220" s="223"/>
      <c r="T220" s="22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5" t="s">
        <v>127</v>
      </c>
      <c r="AU220" s="225" t="s">
        <v>78</v>
      </c>
      <c r="AV220" s="13" t="s">
        <v>78</v>
      </c>
      <c r="AW220" s="13" t="s">
        <v>31</v>
      </c>
      <c r="AX220" s="13" t="s">
        <v>69</v>
      </c>
      <c r="AY220" s="225" t="s">
        <v>118</v>
      </c>
    </row>
    <row r="221" s="13" customFormat="1">
      <c r="A221" s="13"/>
      <c r="B221" s="214"/>
      <c r="C221" s="215"/>
      <c r="D221" s="216" t="s">
        <v>127</v>
      </c>
      <c r="E221" s="217" t="s">
        <v>19</v>
      </c>
      <c r="F221" s="218" t="s">
        <v>364</v>
      </c>
      <c r="G221" s="215"/>
      <c r="H221" s="219">
        <v>183.90000000000001</v>
      </c>
      <c r="I221" s="220"/>
      <c r="J221" s="215"/>
      <c r="K221" s="215"/>
      <c r="L221" s="221"/>
      <c r="M221" s="222"/>
      <c r="N221" s="223"/>
      <c r="O221" s="223"/>
      <c r="P221" s="223"/>
      <c r="Q221" s="223"/>
      <c r="R221" s="223"/>
      <c r="S221" s="223"/>
      <c r="T221" s="22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5" t="s">
        <v>127</v>
      </c>
      <c r="AU221" s="225" t="s">
        <v>78</v>
      </c>
      <c r="AV221" s="13" t="s">
        <v>78</v>
      </c>
      <c r="AW221" s="13" t="s">
        <v>31</v>
      </c>
      <c r="AX221" s="13" t="s">
        <v>69</v>
      </c>
      <c r="AY221" s="225" t="s">
        <v>118</v>
      </c>
    </row>
    <row r="222" s="15" customFormat="1">
      <c r="A222" s="15"/>
      <c r="B222" s="246"/>
      <c r="C222" s="247"/>
      <c r="D222" s="216" t="s">
        <v>127</v>
      </c>
      <c r="E222" s="248" t="s">
        <v>19</v>
      </c>
      <c r="F222" s="249" t="s">
        <v>162</v>
      </c>
      <c r="G222" s="247"/>
      <c r="H222" s="250">
        <v>2747.0999999999999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6" t="s">
        <v>127</v>
      </c>
      <c r="AU222" s="256" t="s">
        <v>78</v>
      </c>
      <c r="AV222" s="15" t="s">
        <v>125</v>
      </c>
      <c r="AW222" s="15" t="s">
        <v>31</v>
      </c>
      <c r="AX222" s="15" t="s">
        <v>76</v>
      </c>
      <c r="AY222" s="256" t="s">
        <v>118</v>
      </c>
    </row>
    <row r="223" s="2" customFormat="1" ht="21.75" customHeight="1">
      <c r="A223" s="39"/>
      <c r="B223" s="40"/>
      <c r="C223" s="201" t="s">
        <v>380</v>
      </c>
      <c r="D223" s="201" t="s">
        <v>120</v>
      </c>
      <c r="E223" s="202" t="s">
        <v>381</v>
      </c>
      <c r="F223" s="203" t="s">
        <v>382</v>
      </c>
      <c r="G223" s="204" t="s">
        <v>123</v>
      </c>
      <c r="H223" s="205">
        <v>1182</v>
      </c>
      <c r="I223" s="206"/>
      <c r="J223" s="207">
        <f>ROUND(I223*H223,2)</f>
        <v>0</v>
      </c>
      <c r="K223" s="203" t="s">
        <v>124</v>
      </c>
      <c r="L223" s="45"/>
      <c r="M223" s="208" t="s">
        <v>19</v>
      </c>
      <c r="N223" s="209" t="s">
        <v>40</v>
      </c>
      <c r="O223" s="85"/>
      <c r="P223" s="210">
        <f>O223*H223</f>
        <v>0</v>
      </c>
      <c r="Q223" s="210">
        <v>0.29899999999999999</v>
      </c>
      <c r="R223" s="210">
        <f>Q223*H223</f>
        <v>353.41800000000001</v>
      </c>
      <c r="S223" s="210">
        <v>0</v>
      </c>
      <c r="T223" s="21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2" t="s">
        <v>125</v>
      </c>
      <c r="AT223" s="212" t="s">
        <v>120</v>
      </c>
      <c r="AU223" s="212" t="s">
        <v>78</v>
      </c>
      <c r="AY223" s="18" t="s">
        <v>118</v>
      </c>
      <c r="BE223" s="213">
        <f>IF(N223="základní",J223,0)</f>
        <v>0</v>
      </c>
      <c r="BF223" s="213">
        <f>IF(N223="snížená",J223,0)</f>
        <v>0</v>
      </c>
      <c r="BG223" s="213">
        <f>IF(N223="zákl. přenesená",J223,0)</f>
        <v>0</v>
      </c>
      <c r="BH223" s="213">
        <f>IF(N223="sníž. přenesená",J223,0)</f>
        <v>0</v>
      </c>
      <c r="BI223" s="213">
        <f>IF(N223="nulová",J223,0)</f>
        <v>0</v>
      </c>
      <c r="BJ223" s="18" t="s">
        <v>76</v>
      </c>
      <c r="BK223" s="213">
        <f>ROUND(I223*H223,2)</f>
        <v>0</v>
      </c>
      <c r="BL223" s="18" t="s">
        <v>125</v>
      </c>
      <c r="BM223" s="212" t="s">
        <v>383</v>
      </c>
    </row>
    <row r="224" s="14" customFormat="1">
      <c r="A224" s="14"/>
      <c r="B224" s="226"/>
      <c r="C224" s="227"/>
      <c r="D224" s="216" t="s">
        <v>127</v>
      </c>
      <c r="E224" s="228" t="s">
        <v>19</v>
      </c>
      <c r="F224" s="229" t="s">
        <v>384</v>
      </c>
      <c r="G224" s="227"/>
      <c r="H224" s="228" t="s">
        <v>19</v>
      </c>
      <c r="I224" s="230"/>
      <c r="J224" s="227"/>
      <c r="K224" s="227"/>
      <c r="L224" s="231"/>
      <c r="M224" s="232"/>
      <c r="N224" s="233"/>
      <c r="O224" s="233"/>
      <c r="P224" s="233"/>
      <c r="Q224" s="233"/>
      <c r="R224" s="233"/>
      <c r="S224" s="233"/>
      <c r="T224" s="23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35" t="s">
        <v>127</v>
      </c>
      <c r="AU224" s="235" t="s">
        <v>78</v>
      </c>
      <c r="AV224" s="14" t="s">
        <v>76</v>
      </c>
      <c r="AW224" s="14" t="s">
        <v>31</v>
      </c>
      <c r="AX224" s="14" t="s">
        <v>69</v>
      </c>
      <c r="AY224" s="235" t="s">
        <v>118</v>
      </c>
    </row>
    <row r="225" s="13" customFormat="1">
      <c r="A225" s="13"/>
      <c r="B225" s="214"/>
      <c r="C225" s="215"/>
      <c r="D225" s="216" t="s">
        <v>127</v>
      </c>
      <c r="E225" s="217" t="s">
        <v>19</v>
      </c>
      <c r="F225" s="218" t="s">
        <v>385</v>
      </c>
      <c r="G225" s="215"/>
      <c r="H225" s="219">
        <v>1182</v>
      </c>
      <c r="I225" s="220"/>
      <c r="J225" s="215"/>
      <c r="K225" s="215"/>
      <c r="L225" s="221"/>
      <c r="M225" s="222"/>
      <c r="N225" s="223"/>
      <c r="O225" s="223"/>
      <c r="P225" s="223"/>
      <c r="Q225" s="223"/>
      <c r="R225" s="223"/>
      <c r="S225" s="223"/>
      <c r="T225" s="22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5" t="s">
        <v>127</v>
      </c>
      <c r="AU225" s="225" t="s">
        <v>78</v>
      </c>
      <c r="AV225" s="13" t="s">
        <v>78</v>
      </c>
      <c r="AW225" s="13" t="s">
        <v>31</v>
      </c>
      <c r="AX225" s="13" t="s">
        <v>76</v>
      </c>
      <c r="AY225" s="225" t="s">
        <v>118</v>
      </c>
    </row>
    <row r="226" s="2" customFormat="1">
      <c r="A226" s="39"/>
      <c r="B226" s="40"/>
      <c r="C226" s="201" t="s">
        <v>386</v>
      </c>
      <c r="D226" s="201" t="s">
        <v>120</v>
      </c>
      <c r="E226" s="202" t="s">
        <v>387</v>
      </c>
      <c r="F226" s="203" t="s">
        <v>388</v>
      </c>
      <c r="G226" s="204" t="s">
        <v>123</v>
      </c>
      <c r="H226" s="205">
        <v>2684.9000000000001</v>
      </c>
      <c r="I226" s="206"/>
      <c r="J226" s="207">
        <f>ROUND(I226*H226,2)</f>
        <v>0</v>
      </c>
      <c r="K226" s="203" t="s">
        <v>124</v>
      </c>
      <c r="L226" s="45"/>
      <c r="M226" s="208" t="s">
        <v>19</v>
      </c>
      <c r="N226" s="209" t="s">
        <v>40</v>
      </c>
      <c r="O226" s="85"/>
      <c r="P226" s="210">
        <f>O226*H226</f>
        <v>0</v>
      </c>
      <c r="Q226" s="210">
        <v>0</v>
      </c>
      <c r="R226" s="210">
        <f>Q226*H226</f>
        <v>0</v>
      </c>
      <c r="S226" s="210">
        <v>0</v>
      </c>
      <c r="T226" s="21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2" t="s">
        <v>125</v>
      </c>
      <c r="AT226" s="212" t="s">
        <v>120</v>
      </c>
      <c r="AU226" s="212" t="s">
        <v>78</v>
      </c>
      <c r="AY226" s="18" t="s">
        <v>118</v>
      </c>
      <c r="BE226" s="213">
        <f>IF(N226="základní",J226,0)</f>
        <v>0</v>
      </c>
      <c r="BF226" s="213">
        <f>IF(N226="snížená",J226,0)</f>
        <v>0</v>
      </c>
      <c r="BG226" s="213">
        <f>IF(N226="zákl. přenesená",J226,0)</f>
        <v>0</v>
      </c>
      <c r="BH226" s="213">
        <f>IF(N226="sníž. přenesená",J226,0)</f>
        <v>0</v>
      </c>
      <c r="BI226" s="213">
        <f>IF(N226="nulová",J226,0)</f>
        <v>0</v>
      </c>
      <c r="BJ226" s="18" t="s">
        <v>76</v>
      </c>
      <c r="BK226" s="213">
        <f>ROUND(I226*H226,2)</f>
        <v>0</v>
      </c>
      <c r="BL226" s="18" t="s">
        <v>125</v>
      </c>
      <c r="BM226" s="212" t="s">
        <v>389</v>
      </c>
    </row>
    <row r="227" s="13" customFormat="1">
      <c r="A227" s="13"/>
      <c r="B227" s="214"/>
      <c r="C227" s="215"/>
      <c r="D227" s="216" t="s">
        <v>127</v>
      </c>
      <c r="E227" s="217" t="s">
        <v>19</v>
      </c>
      <c r="F227" s="218" t="s">
        <v>390</v>
      </c>
      <c r="G227" s="215"/>
      <c r="H227" s="219">
        <v>2501</v>
      </c>
      <c r="I227" s="220"/>
      <c r="J227" s="215"/>
      <c r="K227" s="215"/>
      <c r="L227" s="221"/>
      <c r="M227" s="222"/>
      <c r="N227" s="223"/>
      <c r="O227" s="223"/>
      <c r="P227" s="223"/>
      <c r="Q227" s="223"/>
      <c r="R227" s="223"/>
      <c r="S227" s="223"/>
      <c r="T227" s="22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5" t="s">
        <v>127</v>
      </c>
      <c r="AU227" s="225" t="s">
        <v>78</v>
      </c>
      <c r="AV227" s="13" t="s">
        <v>78</v>
      </c>
      <c r="AW227" s="13" t="s">
        <v>31</v>
      </c>
      <c r="AX227" s="13" t="s">
        <v>69</v>
      </c>
      <c r="AY227" s="225" t="s">
        <v>118</v>
      </c>
    </row>
    <row r="228" s="13" customFormat="1">
      <c r="A228" s="13"/>
      <c r="B228" s="214"/>
      <c r="C228" s="215"/>
      <c r="D228" s="216" t="s">
        <v>127</v>
      </c>
      <c r="E228" s="217" t="s">
        <v>19</v>
      </c>
      <c r="F228" s="218" t="s">
        <v>364</v>
      </c>
      <c r="G228" s="215"/>
      <c r="H228" s="219">
        <v>183.90000000000001</v>
      </c>
      <c r="I228" s="220"/>
      <c r="J228" s="215"/>
      <c r="K228" s="215"/>
      <c r="L228" s="221"/>
      <c r="M228" s="222"/>
      <c r="N228" s="223"/>
      <c r="O228" s="223"/>
      <c r="P228" s="223"/>
      <c r="Q228" s="223"/>
      <c r="R228" s="223"/>
      <c r="S228" s="223"/>
      <c r="T228" s="22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5" t="s">
        <v>127</v>
      </c>
      <c r="AU228" s="225" t="s">
        <v>78</v>
      </c>
      <c r="AV228" s="13" t="s">
        <v>78</v>
      </c>
      <c r="AW228" s="13" t="s">
        <v>31</v>
      </c>
      <c r="AX228" s="13" t="s">
        <v>69</v>
      </c>
      <c r="AY228" s="225" t="s">
        <v>118</v>
      </c>
    </row>
    <row r="229" s="15" customFormat="1">
      <c r="A229" s="15"/>
      <c r="B229" s="246"/>
      <c r="C229" s="247"/>
      <c r="D229" s="216" t="s">
        <v>127</v>
      </c>
      <c r="E229" s="248" t="s">
        <v>19</v>
      </c>
      <c r="F229" s="249" t="s">
        <v>162</v>
      </c>
      <c r="G229" s="247"/>
      <c r="H229" s="250">
        <v>2684.9000000000001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6" t="s">
        <v>127</v>
      </c>
      <c r="AU229" s="256" t="s">
        <v>78</v>
      </c>
      <c r="AV229" s="15" t="s">
        <v>125</v>
      </c>
      <c r="AW229" s="15" t="s">
        <v>31</v>
      </c>
      <c r="AX229" s="15" t="s">
        <v>76</v>
      </c>
      <c r="AY229" s="256" t="s">
        <v>118</v>
      </c>
    </row>
    <row r="230" s="2" customFormat="1">
      <c r="A230" s="39"/>
      <c r="B230" s="40"/>
      <c r="C230" s="201" t="s">
        <v>391</v>
      </c>
      <c r="D230" s="201" t="s">
        <v>120</v>
      </c>
      <c r="E230" s="202" t="s">
        <v>392</v>
      </c>
      <c r="F230" s="203" t="s">
        <v>393</v>
      </c>
      <c r="G230" s="204" t="s">
        <v>123</v>
      </c>
      <c r="H230" s="205">
        <v>42</v>
      </c>
      <c r="I230" s="206"/>
      <c r="J230" s="207">
        <f>ROUND(I230*H230,2)</f>
        <v>0</v>
      </c>
      <c r="K230" s="203" t="s">
        <v>124</v>
      </c>
      <c r="L230" s="45"/>
      <c r="M230" s="208" t="s">
        <v>19</v>
      </c>
      <c r="N230" s="209" t="s">
        <v>40</v>
      </c>
      <c r="O230" s="85"/>
      <c r="P230" s="210">
        <f>O230*H230</f>
        <v>0</v>
      </c>
      <c r="Q230" s="210">
        <v>0.083500000000000005</v>
      </c>
      <c r="R230" s="210">
        <f>Q230*H230</f>
        <v>3.5070000000000001</v>
      </c>
      <c r="S230" s="210">
        <v>0</v>
      </c>
      <c r="T230" s="21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2" t="s">
        <v>125</v>
      </c>
      <c r="AT230" s="212" t="s">
        <v>120</v>
      </c>
      <c r="AU230" s="212" t="s">
        <v>78</v>
      </c>
      <c r="AY230" s="18" t="s">
        <v>118</v>
      </c>
      <c r="BE230" s="213">
        <f>IF(N230="základní",J230,0)</f>
        <v>0</v>
      </c>
      <c r="BF230" s="213">
        <f>IF(N230="snížená",J230,0)</f>
        <v>0</v>
      </c>
      <c r="BG230" s="213">
        <f>IF(N230="zákl. přenesená",J230,0)</f>
        <v>0</v>
      </c>
      <c r="BH230" s="213">
        <f>IF(N230="sníž. přenesená",J230,0)</f>
        <v>0</v>
      </c>
      <c r="BI230" s="213">
        <f>IF(N230="nulová",J230,0)</f>
        <v>0</v>
      </c>
      <c r="BJ230" s="18" t="s">
        <v>76</v>
      </c>
      <c r="BK230" s="213">
        <f>ROUND(I230*H230,2)</f>
        <v>0</v>
      </c>
      <c r="BL230" s="18" t="s">
        <v>125</v>
      </c>
      <c r="BM230" s="212" t="s">
        <v>394</v>
      </c>
    </row>
    <row r="231" s="13" customFormat="1">
      <c r="A231" s="13"/>
      <c r="B231" s="214"/>
      <c r="C231" s="215"/>
      <c r="D231" s="216" t="s">
        <v>127</v>
      </c>
      <c r="E231" s="217" t="s">
        <v>19</v>
      </c>
      <c r="F231" s="218" t="s">
        <v>374</v>
      </c>
      <c r="G231" s="215"/>
      <c r="H231" s="219">
        <v>42</v>
      </c>
      <c r="I231" s="220"/>
      <c r="J231" s="215"/>
      <c r="K231" s="215"/>
      <c r="L231" s="221"/>
      <c r="M231" s="222"/>
      <c r="N231" s="223"/>
      <c r="O231" s="223"/>
      <c r="P231" s="223"/>
      <c r="Q231" s="223"/>
      <c r="R231" s="223"/>
      <c r="S231" s="223"/>
      <c r="T231" s="22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5" t="s">
        <v>127</v>
      </c>
      <c r="AU231" s="225" t="s">
        <v>78</v>
      </c>
      <c r="AV231" s="13" t="s">
        <v>78</v>
      </c>
      <c r="AW231" s="13" t="s">
        <v>31</v>
      </c>
      <c r="AX231" s="13" t="s">
        <v>76</v>
      </c>
      <c r="AY231" s="225" t="s">
        <v>118</v>
      </c>
    </row>
    <row r="232" s="2" customFormat="1" ht="16.5" customHeight="1">
      <c r="A232" s="39"/>
      <c r="B232" s="40"/>
      <c r="C232" s="236" t="s">
        <v>395</v>
      </c>
      <c r="D232" s="236" t="s">
        <v>145</v>
      </c>
      <c r="E232" s="237" t="s">
        <v>396</v>
      </c>
      <c r="F232" s="238" t="s">
        <v>397</v>
      </c>
      <c r="G232" s="239" t="s">
        <v>271</v>
      </c>
      <c r="H232" s="240">
        <v>14.140000000000001</v>
      </c>
      <c r="I232" s="241"/>
      <c r="J232" s="242">
        <f>ROUND(I232*H232,2)</f>
        <v>0</v>
      </c>
      <c r="K232" s="238" t="s">
        <v>124</v>
      </c>
      <c r="L232" s="243"/>
      <c r="M232" s="244" t="s">
        <v>19</v>
      </c>
      <c r="N232" s="245" t="s">
        <v>40</v>
      </c>
      <c r="O232" s="85"/>
      <c r="P232" s="210">
        <f>O232*H232</f>
        <v>0</v>
      </c>
      <c r="Q232" s="210">
        <v>1.1200000000000001</v>
      </c>
      <c r="R232" s="210">
        <f>Q232*H232</f>
        <v>15.836800000000002</v>
      </c>
      <c r="S232" s="210">
        <v>0</v>
      </c>
      <c r="T232" s="21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2" t="s">
        <v>149</v>
      </c>
      <c r="AT232" s="212" t="s">
        <v>145</v>
      </c>
      <c r="AU232" s="212" t="s">
        <v>78</v>
      </c>
      <c r="AY232" s="18" t="s">
        <v>118</v>
      </c>
      <c r="BE232" s="213">
        <f>IF(N232="základní",J232,0)</f>
        <v>0</v>
      </c>
      <c r="BF232" s="213">
        <f>IF(N232="snížená",J232,0)</f>
        <v>0</v>
      </c>
      <c r="BG232" s="213">
        <f>IF(N232="zákl. přenesená",J232,0)</f>
        <v>0</v>
      </c>
      <c r="BH232" s="213">
        <f>IF(N232="sníž. přenesená",J232,0)</f>
        <v>0</v>
      </c>
      <c r="BI232" s="213">
        <f>IF(N232="nulová",J232,0)</f>
        <v>0</v>
      </c>
      <c r="BJ232" s="18" t="s">
        <v>76</v>
      </c>
      <c r="BK232" s="213">
        <f>ROUND(I232*H232,2)</f>
        <v>0</v>
      </c>
      <c r="BL232" s="18" t="s">
        <v>125</v>
      </c>
      <c r="BM232" s="212" t="s">
        <v>398</v>
      </c>
    </row>
    <row r="233" s="13" customFormat="1">
      <c r="A233" s="13"/>
      <c r="B233" s="214"/>
      <c r="C233" s="215"/>
      <c r="D233" s="216" t="s">
        <v>127</v>
      </c>
      <c r="E233" s="217" t="s">
        <v>19</v>
      </c>
      <c r="F233" s="218" t="s">
        <v>399</v>
      </c>
      <c r="G233" s="215"/>
      <c r="H233" s="219">
        <v>14.140000000000001</v>
      </c>
      <c r="I233" s="220"/>
      <c r="J233" s="215"/>
      <c r="K233" s="215"/>
      <c r="L233" s="221"/>
      <c r="M233" s="222"/>
      <c r="N233" s="223"/>
      <c r="O233" s="223"/>
      <c r="P233" s="223"/>
      <c r="Q233" s="223"/>
      <c r="R233" s="223"/>
      <c r="S233" s="223"/>
      <c r="T233" s="22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5" t="s">
        <v>127</v>
      </c>
      <c r="AU233" s="225" t="s">
        <v>78</v>
      </c>
      <c r="AV233" s="13" t="s">
        <v>78</v>
      </c>
      <c r="AW233" s="13" t="s">
        <v>31</v>
      </c>
      <c r="AX233" s="13" t="s">
        <v>76</v>
      </c>
      <c r="AY233" s="225" t="s">
        <v>118</v>
      </c>
    </row>
    <row r="234" s="2" customFormat="1" ht="16.5" customHeight="1">
      <c r="A234" s="39"/>
      <c r="B234" s="40"/>
      <c r="C234" s="201" t="s">
        <v>400</v>
      </c>
      <c r="D234" s="201" t="s">
        <v>120</v>
      </c>
      <c r="E234" s="202" t="s">
        <v>401</v>
      </c>
      <c r="F234" s="203" t="s">
        <v>402</v>
      </c>
      <c r="G234" s="204" t="s">
        <v>344</v>
      </c>
      <c r="H234" s="205">
        <v>25.5</v>
      </c>
      <c r="I234" s="206"/>
      <c r="J234" s="207">
        <f>ROUND(I234*H234,2)</f>
        <v>0</v>
      </c>
      <c r="K234" s="203" t="s">
        <v>124</v>
      </c>
      <c r="L234" s="45"/>
      <c r="M234" s="208" t="s">
        <v>19</v>
      </c>
      <c r="N234" s="209" t="s">
        <v>40</v>
      </c>
      <c r="O234" s="85"/>
      <c r="P234" s="210">
        <f>O234*H234</f>
        <v>0</v>
      </c>
      <c r="Q234" s="210">
        <v>0.0035999999999999999</v>
      </c>
      <c r="R234" s="210">
        <f>Q234*H234</f>
        <v>0.091799999999999993</v>
      </c>
      <c r="S234" s="210">
        <v>0</v>
      </c>
      <c r="T234" s="21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2" t="s">
        <v>125</v>
      </c>
      <c r="AT234" s="212" t="s">
        <v>120</v>
      </c>
      <c r="AU234" s="212" t="s">
        <v>78</v>
      </c>
      <c r="AY234" s="18" t="s">
        <v>118</v>
      </c>
      <c r="BE234" s="213">
        <f>IF(N234="základní",J234,0)</f>
        <v>0</v>
      </c>
      <c r="BF234" s="213">
        <f>IF(N234="snížená",J234,0)</f>
        <v>0</v>
      </c>
      <c r="BG234" s="213">
        <f>IF(N234="zákl. přenesená",J234,0)</f>
        <v>0</v>
      </c>
      <c r="BH234" s="213">
        <f>IF(N234="sníž. přenesená",J234,0)</f>
        <v>0</v>
      </c>
      <c r="BI234" s="213">
        <f>IF(N234="nulová",J234,0)</f>
        <v>0</v>
      </c>
      <c r="BJ234" s="18" t="s">
        <v>76</v>
      </c>
      <c r="BK234" s="213">
        <f>ROUND(I234*H234,2)</f>
        <v>0</v>
      </c>
      <c r="BL234" s="18" t="s">
        <v>125</v>
      </c>
      <c r="BM234" s="212" t="s">
        <v>403</v>
      </c>
    </row>
    <row r="235" s="13" customFormat="1">
      <c r="A235" s="13"/>
      <c r="B235" s="214"/>
      <c r="C235" s="215"/>
      <c r="D235" s="216" t="s">
        <v>127</v>
      </c>
      <c r="E235" s="217" t="s">
        <v>19</v>
      </c>
      <c r="F235" s="218" t="s">
        <v>404</v>
      </c>
      <c r="G235" s="215"/>
      <c r="H235" s="219">
        <v>25.5</v>
      </c>
      <c r="I235" s="220"/>
      <c r="J235" s="215"/>
      <c r="K235" s="215"/>
      <c r="L235" s="221"/>
      <c r="M235" s="222"/>
      <c r="N235" s="223"/>
      <c r="O235" s="223"/>
      <c r="P235" s="223"/>
      <c r="Q235" s="223"/>
      <c r="R235" s="223"/>
      <c r="S235" s="223"/>
      <c r="T235" s="22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5" t="s">
        <v>127</v>
      </c>
      <c r="AU235" s="225" t="s">
        <v>78</v>
      </c>
      <c r="AV235" s="13" t="s">
        <v>78</v>
      </c>
      <c r="AW235" s="13" t="s">
        <v>31</v>
      </c>
      <c r="AX235" s="13" t="s">
        <v>76</v>
      </c>
      <c r="AY235" s="225" t="s">
        <v>118</v>
      </c>
    </row>
    <row r="236" s="12" customFormat="1" ht="22.8" customHeight="1">
      <c r="A236" s="12"/>
      <c r="B236" s="185"/>
      <c r="C236" s="186"/>
      <c r="D236" s="187" t="s">
        <v>68</v>
      </c>
      <c r="E236" s="199" t="s">
        <v>149</v>
      </c>
      <c r="F236" s="199" t="s">
        <v>405</v>
      </c>
      <c r="G236" s="186"/>
      <c r="H236" s="186"/>
      <c r="I236" s="189"/>
      <c r="J236" s="200">
        <f>BK236</f>
        <v>0</v>
      </c>
      <c r="K236" s="186"/>
      <c r="L236" s="191"/>
      <c r="M236" s="192"/>
      <c r="N236" s="193"/>
      <c r="O236" s="193"/>
      <c r="P236" s="194">
        <f>SUM(P237:P243)</f>
        <v>0</v>
      </c>
      <c r="Q236" s="193"/>
      <c r="R236" s="194">
        <f>SUM(R237:R243)</f>
        <v>0.11460664000000001</v>
      </c>
      <c r="S236" s="193"/>
      <c r="T236" s="195">
        <f>SUM(T237:T243)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6" t="s">
        <v>76</v>
      </c>
      <c r="AT236" s="197" t="s">
        <v>68</v>
      </c>
      <c r="AU236" s="197" t="s">
        <v>76</v>
      </c>
      <c r="AY236" s="196" t="s">
        <v>118</v>
      </c>
      <c r="BK236" s="198">
        <f>SUM(BK237:BK243)</f>
        <v>0</v>
      </c>
    </row>
    <row r="237" s="2" customFormat="1">
      <c r="A237" s="39"/>
      <c r="B237" s="40"/>
      <c r="C237" s="201" t="s">
        <v>406</v>
      </c>
      <c r="D237" s="201" t="s">
        <v>120</v>
      </c>
      <c r="E237" s="202" t="s">
        <v>407</v>
      </c>
      <c r="F237" s="203" t="s">
        <v>408</v>
      </c>
      <c r="G237" s="204" t="s">
        <v>344</v>
      </c>
      <c r="H237" s="205">
        <v>19</v>
      </c>
      <c r="I237" s="206"/>
      <c r="J237" s="207">
        <f>ROUND(I237*H237,2)</f>
        <v>0</v>
      </c>
      <c r="K237" s="203" t="s">
        <v>124</v>
      </c>
      <c r="L237" s="45"/>
      <c r="M237" s="208" t="s">
        <v>19</v>
      </c>
      <c r="N237" s="209" t="s">
        <v>40</v>
      </c>
      <c r="O237" s="85"/>
      <c r="P237" s="210">
        <f>O237*H237</f>
        <v>0</v>
      </c>
      <c r="Q237" s="210">
        <v>1.0000000000000001E-05</v>
      </c>
      <c r="R237" s="210">
        <f>Q237*H237</f>
        <v>0.00019000000000000001</v>
      </c>
      <c r="S237" s="210">
        <v>0</v>
      </c>
      <c r="T237" s="21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2" t="s">
        <v>125</v>
      </c>
      <c r="AT237" s="212" t="s">
        <v>120</v>
      </c>
      <c r="AU237" s="212" t="s">
        <v>78</v>
      </c>
      <c r="AY237" s="18" t="s">
        <v>118</v>
      </c>
      <c r="BE237" s="213">
        <f>IF(N237="základní",J237,0)</f>
        <v>0</v>
      </c>
      <c r="BF237" s="213">
        <f>IF(N237="snížená",J237,0)</f>
        <v>0</v>
      </c>
      <c r="BG237" s="213">
        <f>IF(N237="zákl. přenesená",J237,0)</f>
        <v>0</v>
      </c>
      <c r="BH237" s="213">
        <f>IF(N237="sníž. přenesená",J237,0)</f>
        <v>0</v>
      </c>
      <c r="BI237" s="213">
        <f>IF(N237="nulová",J237,0)</f>
        <v>0</v>
      </c>
      <c r="BJ237" s="18" t="s">
        <v>76</v>
      </c>
      <c r="BK237" s="213">
        <f>ROUND(I237*H237,2)</f>
        <v>0</v>
      </c>
      <c r="BL237" s="18" t="s">
        <v>125</v>
      </c>
      <c r="BM237" s="212" t="s">
        <v>409</v>
      </c>
    </row>
    <row r="238" s="13" customFormat="1">
      <c r="A238" s="13"/>
      <c r="B238" s="214"/>
      <c r="C238" s="215"/>
      <c r="D238" s="216" t="s">
        <v>127</v>
      </c>
      <c r="E238" s="217" t="s">
        <v>19</v>
      </c>
      <c r="F238" s="218" t="s">
        <v>410</v>
      </c>
      <c r="G238" s="215"/>
      <c r="H238" s="219">
        <v>19</v>
      </c>
      <c r="I238" s="220"/>
      <c r="J238" s="215"/>
      <c r="K238" s="215"/>
      <c r="L238" s="221"/>
      <c r="M238" s="222"/>
      <c r="N238" s="223"/>
      <c r="O238" s="223"/>
      <c r="P238" s="223"/>
      <c r="Q238" s="223"/>
      <c r="R238" s="223"/>
      <c r="S238" s="223"/>
      <c r="T238" s="22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5" t="s">
        <v>127</v>
      </c>
      <c r="AU238" s="225" t="s">
        <v>78</v>
      </c>
      <c r="AV238" s="13" t="s">
        <v>78</v>
      </c>
      <c r="AW238" s="13" t="s">
        <v>31</v>
      </c>
      <c r="AX238" s="13" t="s">
        <v>76</v>
      </c>
      <c r="AY238" s="225" t="s">
        <v>118</v>
      </c>
    </row>
    <row r="239" s="2" customFormat="1" ht="16.5" customHeight="1">
      <c r="A239" s="39"/>
      <c r="B239" s="40"/>
      <c r="C239" s="236" t="s">
        <v>411</v>
      </c>
      <c r="D239" s="236" t="s">
        <v>145</v>
      </c>
      <c r="E239" s="237" t="s">
        <v>412</v>
      </c>
      <c r="F239" s="238" t="s">
        <v>413</v>
      </c>
      <c r="G239" s="239" t="s">
        <v>344</v>
      </c>
      <c r="H239" s="240">
        <v>19.864000000000001</v>
      </c>
      <c r="I239" s="241"/>
      <c r="J239" s="242">
        <f>ROUND(I239*H239,2)</f>
        <v>0</v>
      </c>
      <c r="K239" s="238" t="s">
        <v>124</v>
      </c>
      <c r="L239" s="243"/>
      <c r="M239" s="244" t="s">
        <v>19</v>
      </c>
      <c r="N239" s="245" t="s">
        <v>40</v>
      </c>
      <c r="O239" s="85"/>
      <c r="P239" s="210">
        <f>O239*H239</f>
        <v>0</v>
      </c>
      <c r="Q239" s="210">
        <v>0.0057600000000000004</v>
      </c>
      <c r="R239" s="210">
        <f>Q239*H239</f>
        <v>0.11441664000000001</v>
      </c>
      <c r="S239" s="210">
        <v>0</v>
      </c>
      <c r="T239" s="21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2" t="s">
        <v>149</v>
      </c>
      <c r="AT239" s="212" t="s">
        <v>145</v>
      </c>
      <c r="AU239" s="212" t="s">
        <v>78</v>
      </c>
      <c r="AY239" s="18" t="s">
        <v>118</v>
      </c>
      <c r="BE239" s="213">
        <f>IF(N239="základní",J239,0)</f>
        <v>0</v>
      </c>
      <c r="BF239" s="213">
        <f>IF(N239="snížená",J239,0)</f>
        <v>0</v>
      </c>
      <c r="BG239" s="213">
        <f>IF(N239="zákl. přenesená",J239,0)</f>
        <v>0</v>
      </c>
      <c r="BH239" s="213">
        <f>IF(N239="sníž. přenesená",J239,0)</f>
        <v>0</v>
      </c>
      <c r="BI239" s="213">
        <f>IF(N239="nulová",J239,0)</f>
        <v>0</v>
      </c>
      <c r="BJ239" s="18" t="s">
        <v>76</v>
      </c>
      <c r="BK239" s="213">
        <f>ROUND(I239*H239,2)</f>
        <v>0</v>
      </c>
      <c r="BL239" s="18" t="s">
        <v>125</v>
      </c>
      <c r="BM239" s="212" t="s">
        <v>414</v>
      </c>
    </row>
    <row r="240" s="13" customFormat="1">
      <c r="A240" s="13"/>
      <c r="B240" s="214"/>
      <c r="C240" s="215"/>
      <c r="D240" s="216" t="s">
        <v>127</v>
      </c>
      <c r="E240" s="217" t="s">
        <v>19</v>
      </c>
      <c r="F240" s="218" t="s">
        <v>415</v>
      </c>
      <c r="G240" s="215"/>
      <c r="H240" s="219">
        <v>19.285</v>
      </c>
      <c r="I240" s="220"/>
      <c r="J240" s="215"/>
      <c r="K240" s="215"/>
      <c r="L240" s="221"/>
      <c r="M240" s="222"/>
      <c r="N240" s="223"/>
      <c r="O240" s="223"/>
      <c r="P240" s="223"/>
      <c r="Q240" s="223"/>
      <c r="R240" s="223"/>
      <c r="S240" s="223"/>
      <c r="T240" s="22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5" t="s">
        <v>127</v>
      </c>
      <c r="AU240" s="225" t="s">
        <v>78</v>
      </c>
      <c r="AV240" s="13" t="s">
        <v>78</v>
      </c>
      <c r="AW240" s="13" t="s">
        <v>31</v>
      </c>
      <c r="AX240" s="13" t="s">
        <v>76</v>
      </c>
      <c r="AY240" s="225" t="s">
        <v>118</v>
      </c>
    </row>
    <row r="241" s="13" customFormat="1">
      <c r="A241" s="13"/>
      <c r="B241" s="214"/>
      <c r="C241" s="215"/>
      <c r="D241" s="216" t="s">
        <v>127</v>
      </c>
      <c r="E241" s="215"/>
      <c r="F241" s="218" t="s">
        <v>416</v>
      </c>
      <c r="G241" s="215"/>
      <c r="H241" s="219">
        <v>19.864000000000001</v>
      </c>
      <c r="I241" s="220"/>
      <c r="J241" s="215"/>
      <c r="K241" s="215"/>
      <c r="L241" s="221"/>
      <c r="M241" s="222"/>
      <c r="N241" s="223"/>
      <c r="O241" s="223"/>
      <c r="P241" s="223"/>
      <c r="Q241" s="223"/>
      <c r="R241" s="223"/>
      <c r="S241" s="223"/>
      <c r="T241" s="22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5" t="s">
        <v>127</v>
      </c>
      <c r="AU241" s="225" t="s">
        <v>78</v>
      </c>
      <c r="AV241" s="13" t="s">
        <v>78</v>
      </c>
      <c r="AW241" s="13" t="s">
        <v>4</v>
      </c>
      <c r="AX241" s="13" t="s">
        <v>76</v>
      </c>
      <c r="AY241" s="225" t="s">
        <v>118</v>
      </c>
    </row>
    <row r="242" s="2" customFormat="1" ht="16.5" customHeight="1">
      <c r="A242" s="39"/>
      <c r="B242" s="40"/>
      <c r="C242" s="201" t="s">
        <v>417</v>
      </c>
      <c r="D242" s="201" t="s">
        <v>120</v>
      </c>
      <c r="E242" s="202" t="s">
        <v>418</v>
      </c>
      <c r="F242" s="203" t="s">
        <v>419</v>
      </c>
      <c r="G242" s="204" t="s">
        <v>140</v>
      </c>
      <c r="H242" s="205">
        <v>1.2729999999999999</v>
      </c>
      <c r="I242" s="206"/>
      <c r="J242" s="207">
        <f>ROUND(I242*H242,2)</f>
        <v>0</v>
      </c>
      <c r="K242" s="203" t="s">
        <v>124</v>
      </c>
      <c r="L242" s="45"/>
      <c r="M242" s="208" t="s">
        <v>19</v>
      </c>
      <c r="N242" s="209" t="s">
        <v>40</v>
      </c>
      <c r="O242" s="85"/>
      <c r="P242" s="210">
        <f>O242*H242</f>
        <v>0</v>
      </c>
      <c r="Q242" s="210">
        <v>0</v>
      </c>
      <c r="R242" s="210">
        <f>Q242*H242</f>
        <v>0</v>
      </c>
      <c r="S242" s="210">
        <v>0</v>
      </c>
      <c r="T242" s="21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2" t="s">
        <v>125</v>
      </c>
      <c r="AT242" s="212" t="s">
        <v>120</v>
      </c>
      <c r="AU242" s="212" t="s">
        <v>78</v>
      </c>
      <c r="AY242" s="18" t="s">
        <v>118</v>
      </c>
      <c r="BE242" s="213">
        <f>IF(N242="základní",J242,0)</f>
        <v>0</v>
      </c>
      <c r="BF242" s="213">
        <f>IF(N242="snížená",J242,0)</f>
        <v>0</v>
      </c>
      <c r="BG242" s="213">
        <f>IF(N242="zákl. přenesená",J242,0)</f>
        <v>0</v>
      </c>
      <c r="BH242" s="213">
        <f>IF(N242="sníž. přenesená",J242,0)</f>
        <v>0</v>
      </c>
      <c r="BI242" s="213">
        <f>IF(N242="nulová",J242,0)</f>
        <v>0</v>
      </c>
      <c r="BJ242" s="18" t="s">
        <v>76</v>
      </c>
      <c r="BK242" s="213">
        <f>ROUND(I242*H242,2)</f>
        <v>0</v>
      </c>
      <c r="BL242" s="18" t="s">
        <v>125</v>
      </c>
      <c r="BM242" s="212" t="s">
        <v>420</v>
      </c>
    </row>
    <row r="243" s="13" customFormat="1">
      <c r="A243" s="13"/>
      <c r="B243" s="214"/>
      <c r="C243" s="215"/>
      <c r="D243" s="216" t="s">
        <v>127</v>
      </c>
      <c r="E243" s="217" t="s">
        <v>19</v>
      </c>
      <c r="F243" s="218" t="s">
        <v>421</v>
      </c>
      <c r="G243" s="215"/>
      <c r="H243" s="219">
        <v>1.2729999999999999</v>
      </c>
      <c r="I243" s="220"/>
      <c r="J243" s="215"/>
      <c r="K243" s="215"/>
      <c r="L243" s="221"/>
      <c r="M243" s="222"/>
      <c r="N243" s="223"/>
      <c r="O243" s="223"/>
      <c r="P243" s="223"/>
      <c r="Q243" s="223"/>
      <c r="R243" s="223"/>
      <c r="S243" s="223"/>
      <c r="T243" s="22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25" t="s">
        <v>127</v>
      </c>
      <c r="AU243" s="225" t="s">
        <v>78</v>
      </c>
      <c r="AV243" s="13" t="s">
        <v>78</v>
      </c>
      <c r="AW243" s="13" t="s">
        <v>31</v>
      </c>
      <c r="AX243" s="13" t="s">
        <v>76</v>
      </c>
      <c r="AY243" s="225" t="s">
        <v>118</v>
      </c>
    </row>
    <row r="244" s="12" customFormat="1" ht="22.8" customHeight="1">
      <c r="A244" s="12"/>
      <c r="B244" s="185"/>
      <c r="C244" s="186"/>
      <c r="D244" s="187" t="s">
        <v>68</v>
      </c>
      <c r="E244" s="199" t="s">
        <v>168</v>
      </c>
      <c r="F244" s="199" t="s">
        <v>422</v>
      </c>
      <c r="G244" s="186"/>
      <c r="H244" s="186"/>
      <c r="I244" s="189"/>
      <c r="J244" s="200">
        <f>BK244</f>
        <v>0</v>
      </c>
      <c r="K244" s="186"/>
      <c r="L244" s="191"/>
      <c r="M244" s="192"/>
      <c r="N244" s="193"/>
      <c r="O244" s="193"/>
      <c r="P244" s="194">
        <f>SUM(P245:P254)</f>
        <v>0</v>
      </c>
      <c r="Q244" s="193"/>
      <c r="R244" s="194">
        <f>SUM(R245:R254)</f>
        <v>0.033180000000000001</v>
      </c>
      <c r="S244" s="193"/>
      <c r="T244" s="195">
        <f>SUM(T245:T254)</f>
        <v>38.880000000000003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96" t="s">
        <v>76</v>
      </c>
      <c r="AT244" s="197" t="s">
        <v>68</v>
      </c>
      <c r="AU244" s="197" t="s">
        <v>76</v>
      </c>
      <c r="AY244" s="196" t="s">
        <v>118</v>
      </c>
      <c r="BK244" s="198">
        <f>SUM(BK245:BK254)</f>
        <v>0</v>
      </c>
    </row>
    <row r="245" s="2" customFormat="1" ht="21.75" customHeight="1">
      <c r="A245" s="39"/>
      <c r="B245" s="40"/>
      <c r="C245" s="201" t="s">
        <v>423</v>
      </c>
      <c r="D245" s="201" t="s">
        <v>120</v>
      </c>
      <c r="E245" s="202" t="s">
        <v>424</v>
      </c>
      <c r="F245" s="203" t="s">
        <v>425</v>
      </c>
      <c r="G245" s="204" t="s">
        <v>271</v>
      </c>
      <c r="H245" s="205">
        <v>2</v>
      </c>
      <c r="I245" s="206"/>
      <c r="J245" s="207">
        <f>ROUND(I245*H245,2)</f>
        <v>0</v>
      </c>
      <c r="K245" s="203" t="s">
        <v>124</v>
      </c>
      <c r="L245" s="45"/>
      <c r="M245" s="208" t="s">
        <v>19</v>
      </c>
      <c r="N245" s="209" t="s">
        <v>40</v>
      </c>
      <c r="O245" s="85"/>
      <c r="P245" s="210">
        <f>O245*H245</f>
        <v>0</v>
      </c>
      <c r="Q245" s="210">
        <v>0</v>
      </c>
      <c r="R245" s="210">
        <f>Q245*H245</f>
        <v>0</v>
      </c>
      <c r="S245" s="210">
        <v>0</v>
      </c>
      <c r="T245" s="21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2" t="s">
        <v>125</v>
      </c>
      <c r="AT245" s="212" t="s">
        <v>120</v>
      </c>
      <c r="AU245" s="212" t="s">
        <v>78</v>
      </c>
      <c r="AY245" s="18" t="s">
        <v>118</v>
      </c>
      <c r="BE245" s="213">
        <f>IF(N245="základní",J245,0)</f>
        <v>0</v>
      </c>
      <c r="BF245" s="213">
        <f>IF(N245="snížená",J245,0)</f>
        <v>0</v>
      </c>
      <c r="BG245" s="213">
        <f>IF(N245="zákl. přenesená",J245,0)</f>
        <v>0</v>
      </c>
      <c r="BH245" s="213">
        <f>IF(N245="sníž. přenesená",J245,0)</f>
        <v>0</v>
      </c>
      <c r="BI245" s="213">
        <f>IF(N245="nulová",J245,0)</f>
        <v>0</v>
      </c>
      <c r="BJ245" s="18" t="s">
        <v>76</v>
      </c>
      <c r="BK245" s="213">
        <f>ROUND(I245*H245,2)</f>
        <v>0</v>
      </c>
      <c r="BL245" s="18" t="s">
        <v>125</v>
      </c>
      <c r="BM245" s="212" t="s">
        <v>426</v>
      </c>
    </row>
    <row r="246" s="13" customFormat="1">
      <c r="A246" s="13"/>
      <c r="B246" s="214"/>
      <c r="C246" s="215"/>
      <c r="D246" s="216" t="s">
        <v>127</v>
      </c>
      <c r="E246" s="217" t="s">
        <v>19</v>
      </c>
      <c r="F246" s="218" t="s">
        <v>427</v>
      </c>
      <c r="G246" s="215"/>
      <c r="H246" s="219">
        <v>2</v>
      </c>
      <c r="I246" s="220"/>
      <c r="J246" s="215"/>
      <c r="K246" s="215"/>
      <c r="L246" s="221"/>
      <c r="M246" s="222"/>
      <c r="N246" s="223"/>
      <c r="O246" s="223"/>
      <c r="P246" s="223"/>
      <c r="Q246" s="223"/>
      <c r="R246" s="223"/>
      <c r="S246" s="223"/>
      <c r="T246" s="22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25" t="s">
        <v>127</v>
      </c>
      <c r="AU246" s="225" t="s">
        <v>78</v>
      </c>
      <c r="AV246" s="13" t="s">
        <v>78</v>
      </c>
      <c r="AW246" s="13" t="s">
        <v>31</v>
      </c>
      <c r="AX246" s="13" t="s">
        <v>76</v>
      </c>
      <c r="AY246" s="225" t="s">
        <v>118</v>
      </c>
    </row>
    <row r="247" s="2" customFormat="1" ht="16.5" customHeight="1">
      <c r="A247" s="39"/>
      <c r="B247" s="40"/>
      <c r="C247" s="236" t="s">
        <v>428</v>
      </c>
      <c r="D247" s="236" t="s">
        <v>145</v>
      </c>
      <c r="E247" s="237" t="s">
        <v>429</v>
      </c>
      <c r="F247" s="238" t="s">
        <v>430</v>
      </c>
      <c r="G247" s="239" t="s">
        <v>271</v>
      </c>
      <c r="H247" s="240">
        <v>2</v>
      </c>
      <c r="I247" s="241"/>
      <c r="J247" s="242">
        <f>ROUND(I247*H247,2)</f>
        <v>0</v>
      </c>
      <c r="K247" s="238" t="s">
        <v>124</v>
      </c>
      <c r="L247" s="243"/>
      <c r="M247" s="244" t="s">
        <v>19</v>
      </c>
      <c r="N247" s="245" t="s">
        <v>40</v>
      </c>
      <c r="O247" s="85"/>
      <c r="P247" s="210">
        <f>O247*H247</f>
        <v>0</v>
      </c>
      <c r="Q247" s="210">
        <v>0.0020999999999999999</v>
      </c>
      <c r="R247" s="210">
        <f>Q247*H247</f>
        <v>0.0041999999999999997</v>
      </c>
      <c r="S247" s="210">
        <v>0</v>
      </c>
      <c r="T247" s="21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2" t="s">
        <v>149</v>
      </c>
      <c r="AT247" s="212" t="s">
        <v>145</v>
      </c>
      <c r="AU247" s="212" t="s">
        <v>78</v>
      </c>
      <c r="AY247" s="18" t="s">
        <v>118</v>
      </c>
      <c r="BE247" s="213">
        <f>IF(N247="základní",J247,0)</f>
        <v>0</v>
      </c>
      <c r="BF247" s="213">
        <f>IF(N247="snížená",J247,0)</f>
        <v>0</v>
      </c>
      <c r="BG247" s="213">
        <f>IF(N247="zákl. přenesená",J247,0)</f>
        <v>0</v>
      </c>
      <c r="BH247" s="213">
        <f>IF(N247="sníž. přenesená",J247,0)</f>
        <v>0</v>
      </c>
      <c r="BI247" s="213">
        <f>IF(N247="nulová",J247,0)</f>
        <v>0</v>
      </c>
      <c r="BJ247" s="18" t="s">
        <v>76</v>
      </c>
      <c r="BK247" s="213">
        <f>ROUND(I247*H247,2)</f>
        <v>0</v>
      </c>
      <c r="BL247" s="18" t="s">
        <v>125</v>
      </c>
      <c r="BM247" s="212" t="s">
        <v>431</v>
      </c>
    </row>
    <row r="248" s="13" customFormat="1">
      <c r="A248" s="13"/>
      <c r="B248" s="214"/>
      <c r="C248" s="215"/>
      <c r="D248" s="216" t="s">
        <v>127</v>
      </c>
      <c r="E248" s="217" t="s">
        <v>19</v>
      </c>
      <c r="F248" s="218" t="s">
        <v>427</v>
      </c>
      <c r="G248" s="215"/>
      <c r="H248" s="219">
        <v>2</v>
      </c>
      <c r="I248" s="220"/>
      <c r="J248" s="215"/>
      <c r="K248" s="215"/>
      <c r="L248" s="221"/>
      <c r="M248" s="222"/>
      <c r="N248" s="223"/>
      <c r="O248" s="223"/>
      <c r="P248" s="223"/>
      <c r="Q248" s="223"/>
      <c r="R248" s="223"/>
      <c r="S248" s="223"/>
      <c r="T248" s="22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5" t="s">
        <v>127</v>
      </c>
      <c r="AU248" s="225" t="s">
        <v>78</v>
      </c>
      <c r="AV248" s="13" t="s">
        <v>78</v>
      </c>
      <c r="AW248" s="13" t="s">
        <v>31</v>
      </c>
      <c r="AX248" s="13" t="s">
        <v>76</v>
      </c>
      <c r="AY248" s="225" t="s">
        <v>118</v>
      </c>
    </row>
    <row r="249" s="2" customFormat="1" ht="16.5" customHeight="1">
      <c r="A249" s="39"/>
      <c r="B249" s="40"/>
      <c r="C249" s="201" t="s">
        <v>432</v>
      </c>
      <c r="D249" s="201" t="s">
        <v>120</v>
      </c>
      <c r="E249" s="202" t="s">
        <v>433</v>
      </c>
      <c r="F249" s="203" t="s">
        <v>434</v>
      </c>
      <c r="G249" s="204" t="s">
        <v>123</v>
      </c>
      <c r="H249" s="205">
        <v>42</v>
      </c>
      <c r="I249" s="206"/>
      <c r="J249" s="207">
        <f>ROUND(I249*H249,2)</f>
        <v>0</v>
      </c>
      <c r="K249" s="203" t="s">
        <v>124</v>
      </c>
      <c r="L249" s="45"/>
      <c r="M249" s="208" t="s">
        <v>19</v>
      </c>
      <c r="N249" s="209" t="s">
        <v>40</v>
      </c>
      <c r="O249" s="85"/>
      <c r="P249" s="210">
        <f>O249*H249</f>
        <v>0</v>
      </c>
      <c r="Q249" s="210">
        <v>0.00068999999999999997</v>
      </c>
      <c r="R249" s="210">
        <f>Q249*H249</f>
        <v>0.028979999999999999</v>
      </c>
      <c r="S249" s="210">
        <v>0</v>
      </c>
      <c r="T249" s="21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2" t="s">
        <v>125</v>
      </c>
      <c r="AT249" s="212" t="s">
        <v>120</v>
      </c>
      <c r="AU249" s="212" t="s">
        <v>78</v>
      </c>
      <c r="AY249" s="18" t="s">
        <v>118</v>
      </c>
      <c r="BE249" s="213">
        <f>IF(N249="základní",J249,0)</f>
        <v>0</v>
      </c>
      <c r="BF249" s="213">
        <f>IF(N249="snížená",J249,0)</f>
        <v>0</v>
      </c>
      <c r="BG249" s="213">
        <f>IF(N249="zákl. přenesená",J249,0)</f>
        <v>0</v>
      </c>
      <c r="BH249" s="213">
        <f>IF(N249="sníž. přenesená",J249,0)</f>
        <v>0</v>
      </c>
      <c r="BI249" s="213">
        <f>IF(N249="nulová",J249,0)</f>
        <v>0</v>
      </c>
      <c r="BJ249" s="18" t="s">
        <v>76</v>
      </c>
      <c r="BK249" s="213">
        <f>ROUND(I249*H249,2)</f>
        <v>0</v>
      </c>
      <c r="BL249" s="18" t="s">
        <v>125</v>
      </c>
      <c r="BM249" s="212" t="s">
        <v>435</v>
      </c>
    </row>
    <row r="250" s="13" customFormat="1">
      <c r="A250" s="13"/>
      <c r="B250" s="214"/>
      <c r="C250" s="215"/>
      <c r="D250" s="216" t="s">
        <v>127</v>
      </c>
      <c r="E250" s="217" t="s">
        <v>19</v>
      </c>
      <c r="F250" s="218" t="s">
        <v>374</v>
      </c>
      <c r="G250" s="215"/>
      <c r="H250" s="219">
        <v>42</v>
      </c>
      <c r="I250" s="220"/>
      <c r="J250" s="215"/>
      <c r="K250" s="215"/>
      <c r="L250" s="221"/>
      <c r="M250" s="222"/>
      <c r="N250" s="223"/>
      <c r="O250" s="223"/>
      <c r="P250" s="223"/>
      <c r="Q250" s="223"/>
      <c r="R250" s="223"/>
      <c r="S250" s="223"/>
      <c r="T250" s="22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5" t="s">
        <v>127</v>
      </c>
      <c r="AU250" s="225" t="s">
        <v>78</v>
      </c>
      <c r="AV250" s="13" t="s">
        <v>78</v>
      </c>
      <c r="AW250" s="13" t="s">
        <v>31</v>
      </c>
      <c r="AX250" s="13" t="s">
        <v>76</v>
      </c>
      <c r="AY250" s="225" t="s">
        <v>118</v>
      </c>
    </row>
    <row r="251" s="2" customFormat="1" ht="16.5" customHeight="1">
      <c r="A251" s="39"/>
      <c r="B251" s="40"/>
      <c r="C251" s="201" t="s">
        <v>436</v>
      </c>
      <c r="D251" s="201" t="s">
        <v>120</v>
      </c>
      <c r="E251" s="202" t="s">
        <v>437</v>
      </c>
      <c r="F251" s="203" t="s">
        <v>438</v>
      </c>
      <c r="G251" s="204" t="s">
        <v>344</v>
      </c>
      <c r="H251" s="205">
        <v>25.5</v>
      </c>
      <c r="I251" s="206"/>
      <c r="J251" s="207">
        <f>ROUND(I251*H251,2)</f>
        <v>0</v>
      </c>
      <c r="K251" s="203" t="s">
        <v>124</v>
      </c>
      <c r="L251" s="45"/>
      <c r="M251" s="208" t="s">
        <v>19</v>
      </c>
      <c r="N251" s="209" t="s">
        <v>40</v>
      </c>
      <c r="O251" s="85"/>
      <c r="P251" s="210">
        <f>O251*H251</f>
        <v>0</v>
      </c>
      <c r="Q251" s="210">
        <v>0</v>
      </c>
      <c r="R251" s="210">
        <f>Q251*H251</f>
        <v>0</v>
      </c>
      <c r="S251" s="210">
        <v>0</v>
      </c>
      <c r="T251" s="21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2" t="s">
        <v>125</v>
      </c>
      <c r="AT251" s="212" t="s">
        <v>120</v>
      </c>
      <c r="AU251" s="212" t="s">
        <v>78</v>
      </c>
      <c r="AY251" s="18" t="s">
        <v>118</v>
      </c>
      <c r="BE251" s="213">
        <f>IF(N251="základní",J251,0)</f>
        <v>0</v>
      </c>
      <c r="BF251" s="213">
        <f>IF(N251="snížená",J251,0)</f>
        <v>0</v>
      </c>
      <c r="BG251" s="213">
        <f>IF(N251="zákl. přenesená",J251,0)</f>
        <v>0</v>
      </c>
      <c r="BH251" s="213">
        <f>IF(N251="sníž. přenesená",J251,0)</f>
        <v>0</v>
      </c>
      <c r="BI251" s="213">
        <f>IF(N251="nulová",J251,0)</f>
        <v>0</v>
      </c>
      <c r="BJ251" s="18" t="s">
        <v>76</v>
      </c>
      <c r="BK251" s="213">
        <f>ROUND(I251*H251,2)</f>
        <v>0</v>
      </c>
      <c r="BL251" s="18" t="s">
        <v>125</v>
      </c>
      <c r="BM251" s="212" t="s">
        <v>439</v>
      </c>
    </row>
    <row r="252" s="13" customFormat="1">
      <c r="A252" s="13"/>
      <c r="B252" s="214"/>
      <c r="C252" s="215"/>
      <c r="D252" s="216" t="s">
        <v>127</v>
      </c>
      <c r="E252" s="217" t="s">
        <v>19</v>
      </c>
      <c r="F252" s="218" t="s">
        <v>404</v>
      </c>
      <c r="G252" s="215"/>
      <c r="H252" s="219">
        <v>25.5</v>
      </c>
      <c r="I252" s="220"/>
      <c r="J252" s="215"/>
      <c r="K252" s="215"/>
      <c r="L252" s="221"/>
      <c r="M252" s="222"/>
      <c r="N252" s="223"/>
      <c r="O252" s="223"/>
      <c r="P252" s="223"/>
      <c r="Q252" s="223"/>
      <c r="R252" s="223"/>
      <c r="S252" s="223"/>
      <c r="T252" s="22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25" t="s">
        <v>127</v>
      </c>
      <c r="AU252" s="225" t="s">
        <v>78</v>
      </c>
      <c r="AV252" s="13" t="s">
        <v>78</v>
      </c>
      <c r="AW252" s="13" t="s">
        <v>31</v>
      </c>
      <c r="AX252" s="13" t="s">
        <v>76</v>
      </c>
      <c r="AY252" s="225" t="s">
        <v>118</v>
      </c>
    </row>
    <row r="253" s="2" customFormat="1" ht="44.25" customHeight="1">
      <c r="A253" s="39"/>
      <c r="B253" s="40"/>
      <c r="C253" s="201" t="s">
        <v>440</v>
      </c>
      <c r="D253" s="201" t="s">
        <v>120</v>
      </c>
      <c r="E253" s="202" t="s">
        <v>441</v>
      </c>
      <c r="F253" s="203" t="s">
        <v>442</v>
      </c>
      <c r="G253" s="204" t="s">
        <v>344</v>
      </c>
      <c r="H253" s="205">
        <v>120</v>
      </c>
      <c r="I253" s="206"/>
      <c r="J253" s="207">
        <f>ROUND(I253*H253,2)</f>
        <v>0</v>
      </c>
      <c r="K253" s="203" t="s">
        <v>124</v>
      </c>
      <c r="L253" s="45"/>
      <c r="M253" s="208" t="s">
        <v>19</v>
      </c>
      <c r="N253" s="209" t="s">
        <v>40</v>
      </c>
      <c r="O253" s="85"/>
      <c r="P253" s="210">
        <f>O253*H253</f>
        <v>0</v>
      </c>
      <c r="Q253" s="210">
        <v>0</v>
      </c>
      <c r="R253" s="210">
        <f>Q253*H253</f>
        <v>0</v>
      </c>
      <c r="S253" s="210">
        <v>0.32400000000000001</v>
      </c>
      <c r="T253" s="211">
        <f>S253*H253</f>
        <v>38.880000000000003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2" t="s">
        <v>125</v>
      </c>
      <c r="AT253" s="212" t="s">
        <v>120</v>
      </c>
      <c r="AU253" s="212" t="s">
        <v>78</v>
      </c>
      <c r="AY253" s="18" t="s">
        <v>118</v>
      </c>
      <c r="BE253" s="213">
        <f>IF(N253="základní",J253,0)</f>
        <v>0</v>
      </c>
      <c r="BF253" s="213">
        <f>IF(N253="snížená",J253,0)</f>
        <v>0</v>
      </c>
      <c r="BG253" s="213">
        <f>IF(N253="zákl. přenesená",J253,0)</f>
        <v>0</v>
      </c>
      <c r="BH253" s="213">
        <f>IF(N253="sníž. přenesená",J253,0)</f>
        <v>0</v>
      </c>
      <c r="BI253" s="213">
        <f>IF(N253="nulová",J253,0)</f>
        <v>0</v>
      </c>
      <c r="BJ253" s="18" t="s">
        <v>76</v>
      </c>
      <c r="BK253" s="213">
        <f>ROUND(I253*H253,2)</f>
        <v>0</v>
      </c>
      <c r="BL253" s="18" t="s">
        <v>125</v>
      </c>
      <c r="BM253" s="212" t="s">
        <v>443</v>
      </c>
    </row>
    <row r="254" s="13" customFormat="1">
      <c r="A254" s="13"/>
      <c r="B254" s="214"/>
      <c r="C254" s="215"/>
      <c r="D254" s="216" t="s">
        <v>127</v>
      </c>
      <c r="E254" s="217" t="s">
        <v>19</v>
      </c>
      <c r="F254" s="218" t="s">
        <v>444</v>
      </c>
      <c r="G254" s="215"/>
      <c r="H254" s="219">
        <v>120</v>
      </c>
      <c r="I254" s="220"/>
      <c r="J254" s="215"/>
      <c r="K254" s="215"/>
      <c r="L254" s="221"/>
      <c r="M254" s="222"/>
      <c r="N254" s="223"/>
      <c r="O254" s="223"/>
      <c r="P254" s="223"/>
      <c r="Q254" s="223"/>
      <c r="R254" s="223"/>
      <c r="S254" s="223"/>
      <c r="T254" s="22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5" t="s">
        <v>127</v>
      </c>
      <c r="AU254" s="225" t="s">
        <v>78</v>
      </c>
      <c r="AV254" s="13" t="s">
        <v>78</v>
      </c>
      <c r="AW254" s="13" t="s">
        <v>31</v>
      </c>
      <c r="AX254" s="13" t="s">
        <v>76</v>
      </c>
      <c r="AY254" s="225" t="s">
        <v>118</v>
      </c>
    </row>
    <row r="255" s="12" customFormat="1" ht="22.8" customHeight="1">
      <c r="A255" s="12"/>
      <c r="B255" s="185"/>
      <c r="C255" s="186"/>
      <c r="D255" s="187" t="s">
        <v>68</v>
      </c>
      <c r="E255" s="199" t="s">
        <v>445</v>
      </c>
      <c r="F255" s="199" t="s">
        <v>446</v>
      </c>
      <c r="G255" s="186"/>
      <c r="H255" s="186"/>
      <c r="I255" s="189"/>
      <c r="J255" s="200">
        <f>BK255</f>
        <v>0</v>
      </c>
      <c r="K255" s="186"/>
      <c r="L255" s="191"/>
      <c r="M255" s="192"/>
      <c r="N255" s="193"/>
      <c r="O255" s="193"/>
      <c r="P255" s="194">
        <f>SUM(P256:P261)</f>
        <v>0</v>
      </c>
      <c r="Q255" s="193"/>
      <c r="R255" s="194">
        <f>SUM(R256:R261)</f>
        <v>0</v>
      </c>
      <c r="S255" s="193"/>
      <c r="T255" s="195">
        <f>SUM(T256:T261)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96" t="s">
        <v>76</v>
      </c>
      <c r="AT255" s="197" t="s">
        <v>68</v>
      </c>
      <c r="AU255" s="197" t="s">
        <v>76</v>
      </c>
      <c r="AY255" s="196" t="s">
        <v>118</v>
      </c>
      <c r="BK255" s="198">
        <f>SUM(BK256:BK261)</f>
        <v>0</v>
      </c>
    </row>
    <row r="256" s="2" customFormat="1">
      <c r="A256" s="39"/>
      <c r="B256" s="40"/>
      <c r="C256" s="201" t="s">
        <v>447</v>
      </c>
      <c r="D256" s="201" t="s">
        <v>120</v>
      </c>
      <c r="E256" s="202" t="s">
        <v>448</v>
      </c>
      <c r="F256" s="203" t="s">
        <v>449</v>
      </c>
      <c r="G256" s="204" t="s">
        <v>148</v>
      </c>
      <c r="H256" s="205">
        <v>0.39400000000000002</v>
      </c>
      <c r="I256" s="206"/>
      <c r="J256" s="207">
        <f>ROUND(I256*H256,2)</f>
        <v>0</v>
      </c>
      <c r="K256" s="203" t="s">
        <v>124</v>
      </c>
      <c r="L256" s="45"/>
      <c r="M256" s="208" t="s">
        <v>19</v>
      </c>
      <c r="N256" s="209" t="s">
        <v>40</v>
      </c>
      <c r="O256" s="85"/>
      <c r="P256" s="210">
        <f>O256*H256</f>
        <v>0</v>
      </c>
      <c r="Q256" s="210">
        <v>0</v>
      </c>
      <c r="R256" s="210">
        <f>Q256*H256</f>
        <v>0</v>
      </c>
      <c r="S256" s="210">
        <v>0</v>
      </c>
      <c r="T256" s="21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2" t="s">
        <v>125</v>
      </c>
      <c r="AT256" s="212" t="s">
        <v>120</v>
      </c>
      <c r="AU256" s="212" t="s">
        <v>78</v>
      </c>
      <c r="AY256" s="18" t="s">
        <v>118</v>
      </c>
      <c r="BE256" s="213">
        <f>IF(N256="základní",J256,0)</f>
        <v>0</v>
      </c>
      <c r="BF256" s="213">
        <f>IF(N256="snížená",J256,0)</f>
        <v>0</v>
      </c>
      <c r="BG256" s="213">
        <f>IF(N256="zákl. přenesená",J256,0)</f>
        <v>0</v>
      </c>
      <c r="BH256" s="213">
        <f>IF(N256="sníž. přenesená",J256,0)</f>
        <v>0</v>
      </c>
      <c r="BI256" s="213">
        <f>IF(N256="nulová",J256,0)</f>
        <v>0</v>
      </c>
      <c r="BJ256" s="18" t="s">
        <v>76</v>
      </c>
      <c r="BK256" s="213">
        <f>ROUND(I256*H256,2)</f>
        <v>0</v>
      </c>
      <c r="BL256" s="18" t="s">
        <v>125</v>
      </c>
      <c r="BM256" s="212" t="s">
        <v>450</v>
      </c>
    </row>
    <row r="257" s="13" customFormat="1">
      <c r="A257" s="13"/>
      <c r="B257" s="214"/>
      <c r="C257" s="215"/>
      <c r="D257" s="216" t="s">
        <v>127</v>
      </c>
      <c r="E257" s="217" t="s">
        <v>19</v>
      </c>
      <c r="F257" s="218" t="s">
        <v>451</v>
      </c>
      <c r="G257" s="215"/>
      <c r="H257" s="219">
        <v>0.39400000000000002</v>
      </c>
      <c r="I257" s="220"/>
      <c r="J257" s="215"/>
      <c r="K257" s="215"/>
      <c r="L257" s="221"/>
      <c r="M257" s="222"/>
      <c r="N257" s="223"/>
      <c r="O257" s="223"/>
      <c r="P257" s="223"/>
      <c r="Q257" s="223"/>
      <c r="R257" s="223"/>
      <c r="S257" s="223"/>
      <c r="T257" s="22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5" t="s">
        <v>127</v>
      </c>
      <c r="AU257" s="225" t="s">
        <v>78</v>
      </c>
      <c r="AV257" s="13" t="s">
        <v>78</v>
      </c>
      <c r="AW257" s="13" t="s">
        <v>31</v>
      </c>
      <c r="AX257" s="13" t="s">
        <v>76</v>
      </c>
      <c r="AY257" s="225" t="s">
        <v>118</v>
      </c>
    </row>
    <row r="258" s="2" customFormat="1">
      <c r="A258" s="39"/>
      <c r="B258" s="40"/>
      <c r="C258" s="201" t="s">
        <v>452</v>
      </c>
      <c r="D258" s="201" t="s">
        <v>120</v>
      </c>
      <c r="E258" s="202" t="s">
        <v>453</v>
      </c>
      <c r="F258" s="203" t="s">
        <v>454</v>
      </c>
      <c r="G258" s="204" t="s">
        <v>148</v>
      </c>
      <c r="H258" s="205">
        <v>3.5459999999999998</v>
      </c>
      <c r="I258" s="206"/>
      <c r="J258" s="207">
        <f>ROUND(I258*H258,2)</f>
        <v>0</v>
      </c>
      <c r="K258" s="203" t="s">
        <v>124</v>
      </c>
      <c r="L258" s="45"/>
      <c r="M258" s="208" t="s">
        <v>19</v>
      </c>
      <c r="N258" s="209" t="s">
        <v>40</v>
      </c>
      <c r="O258" s="85"/>
      <c r="P258" s="210">
        <f>O258*H258</f>
        <v>0</v>
      </c>
      <c r="Q258" s="210">
        <v>0</v>
      </c>
      <c r="R258" s="210">
        <f>Q258*H258</f>
        <v>0</v>
      </c>
      <c r="S258" s="210">
        <v>0</v>
      </c>
      <c r="T258" s="21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2" t="s">
        <v>125</v>
      </c>
      <c r="AT258" s="212" t="s">
        <v>120</v>
      </c>
      <c r="AU258" s="212" t="s">
        <v>78</v>
      </c>
      <c r="AY258" s="18" t="s">
        <v>118</v>
      </c>
      <c r="BE258" s="213">
        <f>IF(N258="základní",J258,0)</f>
        <v>0</v>
      </c>
      <c r="BF258" s="213">
        <f>IF(N258="snížená",J258,0)</f>
        <v>0</v>
      </c>
      <c r="BG258" s="213">
        <f>IF(N258="zákl. přenesená",J258,0)</f>
        <v>0</v>
      </c>
      <c r="BH258" s="213">
        <f>IF(N258="sníž. přenesená",J258,0)</f>
        <v>0</v>
      </c>
      <c r="BI258" s="213">
        <f>IF(N258="nulová",J258,0)</f>
        <v>0</v>
      </c>
      <c r="BJ258" s="18" t="s">
        <v>76</v>
      </c>
      <c r="BK258" s="213">
        <f>ROUND(I258*H258,2)</f>
        <v>0</v>
      </c>
      <c r="BL258" s="18" t="s">
        <v>125</v>
      </c>
      <c r="BM258" s="212" t="s">
        <v>455</v>
      </c>
    </row>
    <row r="259" s="13" customFormat="1">
      <c r="A259" s="13"/>
      <c r="B259" s="214"/>
      <c r="C259" s="215"/>
      <c r="D259" s="216" t="s">
        <v>127</v>
      </c>
      <c r="E259" s="217" t="s">
        <v>19</v>
      </c>
      <c r="F259" s="218" t="s">
        <v>456</v>
      </c>
      <c r="G259" s="215"/>
      <c r="H259" s="219">
        <v>3.5459999999999998</v>
      </c>
      <c r="I259" s="220"/>
      <c r="J259" s="215"/>
      <c r="K259" s="215"/>
      <c r="L259" s="221"/>
      <c r="M259" s="222"/>
      <c r="N259" s="223"/>
      <c r="O259" s="223"/>
      <c r="P259" s="223"/>
      <c r="Q259" s="223"/>
      <c r="R259" s="223"/>
      <c r="S259" s="223"/>
      <c r="T259" s="22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5" t="s">
        <v>127</v>
      </c>
      <c r="AU259" s="225" t="s">
        <v>78</v>
      </c>
      <c r="AV259" s="13" t="s">
        <v>78</v>
      </c>
      <c r="AW259" s="13" t="s">
        <v>31</v>
      </c>
      <c r="AX259" s="13" t="s">
        <v>76</v>
      </c>
      <c r="AY259" s="225" t="s">
        <v>118</v>
      </c>
    </row>
    <row r="260" s="2" customFormat="1">
      <c r="A260" s="39"/>
      <c r="B260" s="40"/>
      <c r="C260" s="201" t="s">
        <v>457</v>
      </c>
      <c r="D260" s="201" t="s">
        <v>120</v>
      </c>
      <c r="E260" s="202" t="s">
        <v>458</v>
      </c>
      <c r="F260" s="203" t="s">
        <v>459</v>
      </c>
      <c r="G260" s="204" t="s">
        <v>148</v>
      </c>
      <c r="H260" s="205">
        <v>0.39400000000000002</v>
      </c>
      <c r="I260" s="206"/>
      <c r="J260" s="207">
        <f>ROUND(I260*H260,2)</f>
        <v>0</v>
      </c>
      <c r="K260" s="203" t="s">
        <v>124</v>
      </c>
      <c r="L260" s="45"/>
      <c r="M260" s="208" t="s">
        <v>19</v>
      </c>
      <c r="N260" s="209" t="s">
        <v>40</v>
      </c>
      <c r="O260" s="85"/>
      <c r="P260" s="210">
        <f>O260*H260</f>
        <v>0</v>
      </c>
      <c r="Q260" s="210">
        <v>0</v>
      </c>
      <c r="R260" s="210">
        <f>Q260*H260</f>
        <v>0</v>
      </c>
      <c r="S260" s="210">
        <v>0</v>
      </c>
      <c r="T260" s="211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2" t="s">
        <v>125</v>
      </c>
      <c r="AT260" s="212" t="s">
        <v>120</v>
      </c>
      <c r="AU260" s="212" t="s">
        <v>78</v>
      </c>
      <c r="AY260" s="18" t="s">
        <v>118</v>
      </c>
      <c r="BE260" s="213">
        <f>IF(N260="základní",J260,0)</f>
        <v>0</v>
      </c>
      <c r="BF260" s="213">
        <f>IF(N260="snížená",J260,0)</f>
        <v>0</v>
      </c>
      <c r="BG260" s="213">
        <f>IF(N260="zákl. přenesená",J260,0)</f>
        <v>0</v>
      </c>
      <c r="BH260" s="213">
        <f>IF(N260="sníž. přenesená",J260,0)</f>
        <v>0</v>
      </c>
      <c r="BI260" s="213">
        <f>IF(N260="nulová",J260,0)</f>
        <v>0</v>
      </c>
      <c r="BJ260" s="18" t="s">
        <v>76</v>
      </c>
      <c r="BK260" s="213">
        <f>ROUND(I260*H260,2)</f>
        <v>0</v>
      </c>
      <c r="BL260" s="18" t="s">
        <v>125</v>
      </c>
      <c r="BM260" s="212" t="s">
        <v>460</v>
      </c>
    </row>
    <row r="261" s="13" customFormat="1">
      <c r="A261" s="13"/>
      <c r="B261" s="214"/>
      <c r="C261" s="215"/>
      <c r="D261" s="216" t="s">
        <v>127</v>
      </c>
      <c r="E261" s="217" t="s">
        <v>19</v>
      </c>
      <c r="F261" s="218" t="s">
        <v>461</v>
      </c>
      <c r="G261" s="215"/>
      <c r="H261" s="219">
        <v>0.39400000000000002</v>
      </c>
      <c r="I261" s="220"/>
      <c r="J261" s="215"/>
      <c r="K261" s="215"/>
      <c r="L261" s="221"/>
      <c r="M261" s="222"/>
      <c r="N261" s="223"/>
      <c r="O261" s="223"/>
      <c r="P261" s="223"/>
      <c r="Q261" s="223"/>
      <c r="R261" s="223"/>
      <c r="S261" s="223"/>
      <c r="T261" s="22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5" t="s">
        <v>127</v>
      </c>
      <c r="AU261" s="225" t="s">
        <v>78</v>
      </c>
      <c r="AV261" s="13" t="s">
        <v>78</v>
      </c>
      <c r="AW261" s="13" t="s">
        <v>31</v>
      </c>
      <c r="AX261" s="13" t="s">
        <v>76</v>
      </c>
      <c r="AY261" s="225" t="s">
        <v>118</v>
      </c>
    </row>
    <row r="262" s="12" customFormat="1" ht="22.8" customHeight="1">
      <c r="A262" s="12"/>
      <c r="B262" s="185"/>
      <c r="C262" s="186"/>
      <c r="D262" s="187" t="s">
        <v>68</v>
      </c>
      <c r="E262" s="199" t="s">
        <v>462</v>
      </c>
      <c r="F262" s="199" t="s">
        <v>463</v>
      </c>
      <c r="G262" s="186"/>
      <c r="H262" s="186"/>
      <c r="I262" s="189"/>
      <c r="J262" s="200">
        <f>BK262</f>
        <v>0</v>
      </c>
      <c r="K262" s="186"/>
      <c r="L262" s="191"/>
      <c r="M262" s="192"/>
      <c r="N262" s="193"/>
      <c r="O262" s="193"/>
      <c r="P262" s="194">
        <f>P263</f>
        <v>0</v>
      </c>
      <c r="Q262" s="193"/>
      <c r="R262" s="194">
        <f>R263</f>
        <v>0</v>
      </c>
      <c r="S262" s="193"/>
      <c r="T262" s="195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96" t="s">
        <v>76</v>
      </c>
      <c r="AT262" s="197" t="s">
        <v>68</v>
      </c>
      <c r="AU262" s="197" t="s">
        <v>76</v>
      </c>
      <c r="AY262" s="196" t="s">
        <v>118</v>
      </c>
      <c r="BK262" s="198">
        <f>BK263</f>
        <v>0</v>
      </c>
    </row>
    <row r="263" s="2" customFormat="1">
      <c r="A263" s="39"/>
      <c r="B263" s="40"/>
      <c r="C263" s="201" t="s">
        <v>464</v>
      </c>
      <c r="D263" s="201" t="s">
        <v>120</v>
      </c>
      <c r="E263" s="202" t="s">
        <v>465</v>
      </c>
      <c r="F263" s="203" t="s">
        <v>466</v>
      </c>
      <c r="G263" s="204" t="s">
        <v>148</v>
      </c>
      <c r="H263" s="205">
        <v>455.786</v>
      </c>
      <c r="I263" s="206"/>
      <c r="J263" s="207">
        <f>ROUND(I263*H263,2)</f>
        <v>0</v>
      </c>
      <c r="K263" s="203" t="s">
        <v>124</v>
      </c>
      <c r="L263" s="45"/>
      <c r="M263" s="208" t="s">
        <v>19</v>
      </c>
      <c r="N263" s="209" t="s">
        <v>40</v>
      </c>
      <c r="O263" s="85"/>
      <c r="P263" s="210">
        <f>O263*H263</f>
        <v>0</v>
      </c>
      <c r="Q263" s="210">
        <v>0</v>
      </c>
      <c r="R263" s="210">
        <f>Q263*H263</f>
        <v>0</v>
      </c>
      <c r="S263" s="210">
        <v>0</v>
      </c>
      <c r="T263" s="21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2" t="s">
        <v>125</v>
      </c>
      <c r="AT263" s="212" t="s">
        <v>120</v>
      </c>
      <c r="AU263" s="212" t="s">
        <v>78</v>
      </c>
      <c r="AY263" s="18" t="s">
        <v>118</v>
      </c>
      <c r="BE263" s="213">
        <f>IF(N263="základní",J263,0)</f>
        <v>0</v>
      </c>
      <c r="BF263" s="213">
        <f>IF(N263="snížená",J263,0)</f>
        <v>0</v>
      </c>
      <c r="BG263" s="213">
        <f>IF(N263="zákl. přenesená",J263,0)</f>
        <v>0</v>
      </c>
      <c r="BH263" s="213">
        <f>IF(N263="sníž. přenesená",J263,0)</f>
        <v>0</v>
      </c>
      <c r="BI263" s="213">
        <f>IF(N263="nulová",J263,0)</f>
        <v>0</v>
      </c>
      <c r="BJ263" s="18" t="s">
        <v>76</v>
      </c>
      <c r="BK263" s="213">
        <f>ROUND(I263*H263,2)</f>
        <v>0</v>
      </c>
      <c r="BL263" s="18" t="s">
        <v>125</v>
      </c>
      <c r="BM263" s="212" t="s">
        <v>467</v>
      </c>
    </row>
    <row r="264" s="12" customFormat="1" ht="25.92" customHeight="1">
      <c r="A264" s="12"/>
      <c r="B264" s="185"/>
      <c r="C264" s="186"/>
      <c r="D264" s="187" t="s">
        <v>68</v>
      </c>
      <c r="E264" s="188" t="s">
        <v>468</v>
      </c>
      <c r="F264" s="188" t="s">
        <v>469</v>
      </c>
      <c r="G264" s="186"/>
      <c r="H264" s="186"/>
      <c r="I264" s="189"/>
      <c r="J264" s="190">
        <f>BK264</f>
        <v>0</v>
      </c>
      <c r="K264" s="186"/>
      <c r="L264" s="191"/>
      <c r="M264" s="192"/>
      <c r="N264" s="193"/>
      <c r="O264" s="193"/>
      <c r="P264" s="194">
        <f>P265+P268</f>
        <v>0</v>
      </c>
      <c r="Q264" s="193"/>
      <c r="R264" s="194">
        <f>R265+R268</f>
        <v>0</v>
      </c>
      <c r="S264" s="193"/>
      <c r="T264" s="195">
        <f>T265+T268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96" t="s">
        <v>78</v>
      </c>
      <c r="AT264" s="197" t="s">
        <v>68</v>
      </c>
      <c r="AU264" s="197" t="s">
        <v>69</v>
      </c>
      <c r="AY264" s="196" t="s">
        <v>118</v>
      </c>
      <c r="BK264" s="198">
        <f>BK265+BK268</f>
        <v>0</v>
      </c>
    </row>
    <row r="265" s="12" customFormat="1" ht="22.8" customHeight="1">
      <c r="A265" s="12"/>
      <c r="B265" s="185"/>
      <c r="C265" s="186"/>
      <c r="D265" s="187" t="s">
        <v>68</v>
      </c>
      <c r="E265" s="199" t="s">
        <v>470</v>
      </c>
      <c r="F265" s="199" t="s">
        <v>471</v>
      </c>
      <c r="G265" s="186"/>
      <c r="H265" s="186"/>
      <c r="I265" s="189"/>
      <c r="J265" s="200">
        <f>BK265</f>
        <v>0</v>
      </c>
      <c r="K265" s="186"/>
      <c r="L265" s="191"/>
      <c r="M265" s="192"/>
      <c r="N265" s="193"/>
      <c r="O265" s="193"/>
      <c r="P265" s="194">
        <f>SUM(P266:P267)</f>
        <v>0</v>
      </c>
      <c r="Q265" s="193"/>
      <c r="R265" s="194">
        <f>SUM(R266:R267)</f>
        <v>0</v>
      </c>
      <c r="S265" s="193"/>
      <c r="T265" s="195">
        <f>SUM(T266:T267)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96" t="s">
        <v>78</v>
      </c>
      <c r="AT265" s="197" t="s">
        <v>68</v>
      </c>
      <c r="AU265" s="197" t="s">
        <v>76</v>
      </c>
      <c r="AY265" s="196" t="s">
        <v>118</v>
      </c>
      <c r="BK265" s="198">
        <f>SUM(BK266:BK267)</f>
        <v>0</v>
      </c>
    </row>
    <row r="266" s="2" customFormat="1" ht="16.5" customHeight="1">
      <c r="A266" s="39"/>
      <c r="B266" s="40"/>
      <c r="C266" s="201" t="s">
        <v>472</v>
      </c>
      <c r="D266" s="201" t="s">
        <v>120</v>
      </c>
      <c r="E266" s="202" t="s">
        <v>473</v>
      </c>
      <c r="F266" s="203" t="s">
        <v>474</v>
      </c>
      <c r="G266" s="204" t="s">
        <v>475</v>
      </c>
      <c r="H266" s="205">
        <v>2</v>
      </c>
      <c r="I266" s="206"/>
      <c r="J266" s="207">
        <f>ROUND(I266*H266,2)</f>
        <v>0</v>
      </c>
      <c r="K266" s="203" t="s">
        <v>19</v>
      </c>
      <c r="L266" s="45"/>
      <c r="M266" s="208" t="s">
        <v>19</v>
      </c>
      <c r="N266" s="209" t="s">
        <v>40</v>
      </c>
      <c r="O266" s="85"/>
      <c r="P266" s="210">
        <f>O266*H266</f>
        <v>0</v>
      </c>
      <c r="Q266" s="210">
        <v>0</v>
      </c>
      <c r="R266" s="210">
        <f>Q266*H266</f>
        <v>0</v>
      </c>
      <c r="S266" s="210">
        <v>0</v>
      </c>
      <c r="T266" s="21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2" t="s">
        <v>203</v>
      </c>
      <c r="AT266" s="212" t="s">
        <v>120</v>
      </c>
      <c r="AU266" s="212" t="s">
        <v>78</v>
      </c>
      <c r="AY266" s="18" t="s">
        <v>118</v>
      </c>
      <c r="BE266" s="213">
        <f>IF(N266="základní",J266,0)</f>
        <v>0</v>
      </c>
      <c r="BF266" s="213">
        <f>IF(N266="snížená",J266,0)</f>
        <v>0</v>
      </c>
      <c r="BG266" s="213">
        <f>IF(N266="zákl. přenesená",J266,0)</f>
        <v>0</v>
      </c>
      <c r="BH266" s="213">
        <f>IF(N266="sníž. přenesená",J266,0)</f>
        <v>0</v>
      </c>
      <c r="BI266" s="213">
        <f>IF(N266="nulová",J266,0)</f>
        <v>0</v>
      </c>
      <c r="BJ266" s="18" t="s">
        <v>76</v>
      </c>
      <c r="BK266" s="213">
        <f>ROUND(I266*H266,2)</f>
        <v>0</v>
      </c>
      <c r="BL266" s="18" t="s">
        <v>203</v>
      </c>
      <c r="BM266" s="212" t="s">
        <v>476</v>
      </c>
    </row>
    <row r="267" s="13" customFormat="1">
      <c r="A267" s="13"/>
      <c r="B267" s="214"/>
      <c r="C267" s="215"/>
      <c r="D267" s="216" t="s">
        <v>127</v>
      </c>
      <c r="E267" s="217" t="s">
        <v>19</v>
      </c>
      <c r="F267" s="218" t="s">
        <v>427</v>
      </c>
      <c r="G267" s="215"/>
      <c r="H267" s="219">
        <v>2</v>
      </c>
      <c r="I267" s="220"/>
      <c r="J267" s="215"/>
      <c r="K267" s="215"/>
      <c r="L267" s="221"/>
      <c r="M267" s="222"/>
      <c r="N267" s="223"/>
      <c r="O267" s="223"/>
      <c r="P267" s="223"/>
      <c r="Q267" s="223"/>
      <c r="R267" s="223"/>
      <c r="S267" s="223"/>
      <c r="T267" s="22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5" t="s">
        <v>127</v>
      </c>
      <c r="AU267" s="225" t="s">
        <v>78</v>
      </c>
      <c r="AV267" s="13" t="s">
        <v>78</v>
      </c>
      <c r="AW267" s="13" t="s">
        <v>31</v>
      </c>
      <c r="AX267" s="13" t="s">
        <v>76</v>
      </c>
      <c r="AY267" s="225" t="s">
        <v>118</v>
      </c>
    </row>
    <row r="268" s="12" customFormat="1" ht="22.8" customHeight="1">
      <c r="A268" s="12"/>
      <c r="B268" s="185"/>
      <c r="C268" s="186"/>
      <c r="D268" s="187" t="s">
        <v>68</v>
      </c>
      <c r="E268" s="199" t="s">
        <v>477</v>
      </c>
      <c r="F268" s="199" t="s">
        <v>478</v>
      </c>
      <c r="G268" s="186"/>
      <c r="H268" s="186"/>
      <c r="I268" s="189"/>
      <c r="J268" s="200">
        <f>BK268</f>
        <v>0</v>
      </c>
      <c r="K268" s="186"/>
      <c r="L268" s="191"/>
      <c r="M268" s="192"/>
      <c r="N268" s="193"/>
      <c r="O268" s="193"/>
      <c r="P268" s="194">
        <f>SUM(P269:P270)</f>
        <v>0</v>
      </c>
      <c r="Q268" s="193"/>
      <c r="R268" s="194">
        <f>SUM(R269:R270)</f>
        <v>0</v>
      </c>
      <c r="S268" s="193"/>
      <c r="T268" s="195">
        <f>SUM(T269:T270)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96" t="s">
        <v>78</v>
      </c>
      <c r="AT268" s="197" t="s">
        <v>68</v>
      </c>
      <c r="AU268" s="197" t="s">
        <v>76</v>
      </c>
      <c r="AY268" s="196" t="s">
        <v>118</v>
      </c>
      <c r="BK268" s="198">
        <f>SUM(BK269:BK270)</f>
        <v>0</v>
      </c>
    </row>
    <row r="269" s="2" customFormat="1" ht="16.5" customHeight="1">
      <c r="A269" s="39"/>
      <c r="B269" s="40"/>
      <c r="C269" s="201" t="s">
        <v>479</v>
      </c>
      <c r="D269" s="201" t="s">
        <v>120</v>
      </c>
      <c r="E269" s="202" t="s">
        <v>480</v>
      </c>
      <c r="F269" s="203" t="s">
        <v>481</v>
      </c>
      <c r="G269" s="204" t="s">
        <v>475</v>
      </c>
      <c r="H269" s="205">
        <v>1</v>
      </c>
      <c r="I269" s="206"/>
      <c r="J269" s="207">
        <f>ROUND(I269*H269,2)</f>
        <v>0</v>
      </c>
      <c r="K269" s="203" t="s">
        <v>19</v>
      </c>
      <c r="L269" s="45"/>
      <c r="M269" s="208" t="s">
        <v>19</v>
      </c>
      <c r="N269" s="209" t="s">
        <v>40</v>
      </c>
      <c r="O269" s="85"/>
      <c r="P269" s="210">
        <f>O269*H269</f>
        <v>0</v>
      </c>
      <c r="Q269" s="210">
        <v>0</v>
      </c>
      <c r="R269" s="210">
        <f>Q269*H269</f>
        <v>0</v>
      </c>
      <c r="S269" s="210">
        <v>0</v>
      </c>
      <c r="T269" s="21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2" t="s">
        <v>125</v>
      </c>
      <c r="AT269" s="212" t="s">
        <v>120</v>
      </c>
      <c r="AU269" s="212" t="s">
        <v>78</v>
      </c>
      <c r="AY269" s="18" t="s">
        <v>118</v>
      </c>
      <c r="BE269" s="213">
        <f>IF(N269="základní",J269,0)</f>
        <v>0</v>
      </c>
      <c r="BF269" s="213">
        <f>IF(N269="snížená",J269,0)</f>
        <v>0</v>
      </c>
      <c r="BG269" s="213">
        <f>IF(N269="zákl. přenesená",J269,0)</f>
        <v>0</v>
      </c>
      <c r="BH269" s="213">
        <f>IF(N269="sníž. přenesená",J269,0)</f>
        <v>0</v>
      </c>
      <c r="BI269" s="213">
        <f>IF(N269="nulová",J269,0)</f>
        <v>0</v>
      </c>
      <c r="BJ269" s="18" t="s">
        <v>76</v>
      </c>
      <c r="BK269" s="213">
        <f>ROUND(I269*H269,2)</f>
        <v>0</v>
      </c>
      <c r="BL269" s="18" t="s">
        <v>125</v>
      </c>
      <c r="BM269" s="212" t="s">
        <v>482</v>
      </c>
    </row>
    <row r="270" s="13" customFormat="1">
      <c r="A270" s="13"/>
      <c r="B270" s="214"/>
      <c r="C270" s="215"/>
      <c r="D270" s="216" t="s">
        <v>127</v>
      </c>
      <c r="E270" s="217" t="s">
        <v>19</v>
      </c>
      <c r="F270" s="218" t="s">
        <v>483</v>
      </c>
      <c r="G270" s="215"/>
      <c r="H270" s="219">
        <v>1</v>
      </c>
      <c r="I270" s="220"/>
      <c r="J270" s="215"/>
      <c r="K270" s="215"/>
      <c r="L270" s="221"/>
      <c r="M270" s="222"/>
      <c r="N270" s="223"/>
      <c r="O270" s="223"/>
      <c r="P270" s="223"/>
      <c r="Q270" s="223"/>
      <c r="R270" s="223"/>
      <c r="S270" s="223"/>
      <c r="T270" s="22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25" t="s">
        <v>127</v>
      </c>
      <c r="AU270" s="225" t="s">
        <v>78</v>
      </c>
      <c r="AV270" s="13" t="s">
        <v>78</v>
      </c>
      <c r="AW270" s="13" t="s">
        <v>31</v>
      </c>
      <c r="AX270" s="13" t="s">
        <v>76</v>
      </c>
      <c r="AY270" s="225" t="s">
        <v>118</v>
      </c>
    </row>
    <row r="271" s="12" customFormat="1" ht="25.92" customHeight="1">
      <c r="A271" s="12"/>
      <c r="B271" s="185"/>
      <c r="C271" s="186"/>
      <c r="D271" s="187" t="s">
        <v>68</v>
      </c>
      <c r="E271" s="188" t="s">
        <v>484</v>
      </c>
      <c r="F271" s="188" t="s">
        <v>485</v>
      </c>
      <c r="G271" s="186"/>
      <c r="H271" s="186"/>
      <c r="I271" s="189"/>
      <c r="J271" s="190">
        <f>BK271</f>
        <v>0</v>
      </c>
      <c r="K271" s="186"/>
      <c r="L271" s="191"/>
      <c r="M271" s="192"/>
      <c r="N271" s="193"/>
      <c r="O271" s="193"/>
      <c r="P271" s="194">
        <f>P272+P279+P281+P284</f>
        <v>0</v>
      </c>
      <c r="Q271" s="193"/>
      <c r="R271" s="194">
        <f>R272+R279+R281+R284</f>
        <v>0</v>
      </c>
      <c r="S271" s="193"/>
      <c r="T271" s="195">
        <f>T272+T279+T281+T284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96" t="s">
        <v>144</v>
      </c>
      <c r="AT271" s="197" t="s">
        <v>68</v>
      </c>
      <c r="AU271" s="197" t="s">
        <v>69</v>
      </c>
      <c r="AY271" s="196" t="s">
        <v>118</v>
      </c>
      <c r="BK271" s="198">
        <f>BK272+BK279+BK281+BK284</f>
        <v>0</v>
      </c>
    </row>
    <row r="272" s="12" customFormat="1" ht="22.8" customHeight="1">
      <c r="A272" s="12"/>
      <c r="B272" s="185"/>
      <c r="C272" s="186"/>
      <c r="D272" s="187" t="s">
        <v>68</v>
      </c>
      <c r="E272" s="199" t="s">
        <v>486</v>
      </c>
      <c r="F272" s="199" t="s">
        <v>487</v>
      </c>
      <c r="G272" s="186"/>
      <c r="H272" s="186"/>
      <c r="I272" s="189"/>
      <c r="J272" s="200">
        <f>BK272</f>
        <v>0</v>
      </c>
      <c r="K272" s="186"/>
      <c r="L272" s="191"/>
      <c r="M272" s="192"/>
      <c r="N272" s="193"/>
      <c r="O272" s="193"/>
      <c r="P272" s="194">
        <f>SUM(P273:P278)</f>
        <v>0</v>
      </c>
      <c r="Q272" s="193"/>
      <c r="R272" s="194">
        <f>SUM(R273:R278)</f>
        <v>0</v>
      </c>
      <c r="S272" s="193"/>
      <c r="T272" s="195">
        <f>SUM(T273:T278)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96" t="s">
        <v>144</v>
      </c>
      <c r="AT272" s="197" t="s">
        <v>68</v>
      </c>
      <c r="AU272" s="197" t="s">
        <v>76</v>
      </c>
      <c r="AY272" s="196" t="s">
        <v>118</v>
      </c>
      <c r="BK272" s="198">
        <f>SUM(BK273:BK278)</f>
        <v>0</v>
      </c>
    </row>
    <row r="273" s="2" customFormat="1" ht="16.5" customHeight="1">
      <c r="A273" s="39"/>
      <c r="B273" s="40"/>
      <c r="C273" s="201" t="s">
        <v>488</v>
      </c>
      <c r="D273" s="201" t="s">
        <v>120</v>
      </c>
      <c r="E273" s="202" t="s">
        <v>489</v>
      </c>
      <c r="F273" s="203" t="s">
        <v>490</v>
      </c>
      <c r="G273" s="204" t="s">
        <v>491</v>
      </c>
      <c r="H273" s="205">
        <v>1</v>
      </c>
      <c r="I273" s="206"/>
      <c r="J273" s="207">
        <f>ROUND(I273*H273,2)</f>
        <v>0</v>
      </c>
      <c r="K273" s="203" t="s">
        <v>124</v>
      </c>
      <c r="L273" s="45"/>
      <c r="M273" s="208" t="s">
        <v>19</v>
      </c>
      <c r="N273" s="209" t="s">
        <v>40</v>
      </c>
      <c r="O273" s="85"/>
      <c r="P273" s="210">
        <f>O273*H273</f>
        <v>0</v>
      </c>
      <c r="Q273" s="210">
        <v>0</v>
      </c>
      <c r="R273" s="210">
        <f>Q273*H273</f>
        <v>0</v>
      </c>
      <c r="S273" s="210">
        <v>0</v>
      </c>
      <c r="T273" s="21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2" t="s">
        <v>492</v>
      </c>
      <c r="AT273" s="212" t="s">
        <v>120</v>
      </c>
      <c r="AU273" s="212" t="s">
        <v>78</v>
      </c>
      <c r="AY273" s="18" t="s">
        <v>118</v>
      </c>
      <c r="BE273" s="213">
        <f>IF(N273="základní",J273,0)</f>
        <v>0</v>
      </c>
      <c r="BF273" s="213">
        <f>IF(N273="snížená",J273,0)</f>
        <v>0</v>
      </c>
      <c r="BG273" s="213">
        <f>IF(N273="zákl. přenesená",J273,0)</f>
        <v>0</v>
      </c>
      <c r="BH273" s="213">
        <f>IF(N273="sníž. přenesená",J273,0)</f>
        <v>0</v>
      </c>
      <c r="BI273" s="213">
        <f>IF(N273="nulová",J273,0)</f>
        <v>0</v>
      </c>
      <c r="BJ273" s="18" t="s">
        <v>76</v>
      </c>
      <c r="BK273" s="213">
        <f>ROUND(I273*H273,2)</f>
        <v>0</v>
      </c>
      <c r="BL273" s="18" t="s">
        <v>492</v>
      </c>
      <c r="BM273" s="212" t="s">
        <v>493</v>
      </c>
    </row>
    <row r="274" s="13" customFormat="1">
      <c r="A274" s="13"/>
      <c r="B274" s="214"/>
      <c r="C274" s="215"/>
      <c r="D274" s="216" t="s">
        <v>127</v>
      </c>
      <c r="E274" s="217" t="s">
        <v>19</v>
      </c>
      <c r="F274" s="218" t="s">
        <v>494</v>
      </c>
      <c r="G274" s="215"/>
      <c r="H274" s="219">
        <v>1</v>
      </c>
      <c r="I274" s="220"/>
      <c r="J274" s="215"/>
      <c r="K274" s="215"/>
      <c r="L274" s="221"/>
      <c r="M274" s="222"/>
      <c r="N274" s="223"/>
      <c r="O274" s="223"/>
      <c r="P274" s="223"/>
      <c r="Q274" s="223"/>
      <c r="R274" s="223"/>
      <c r="S274" s="223"/>
      <c r="T274" s="22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25" t="s">
        <v>127</v>
      </c>
      <c r="AU274" s="225" t="s">
        <v>78</v>
      </c>
      <c r="AV274" s="13" t="s">
        <v>78</v>
      </c>
      <c r="AW274" s="13" t="s">
        <v>31</v>
      </c>
      <c r="AX274" s="13" t="s">
        <v>76</v>
      </c>
      <c r="AY274" s="225" t="s">
        <v>118</v>
      </c>
    </row>
    <row r="275" s="2" customFormat="1" ht="16.5" customHeight="1">
      <c r="A275" s="39"/>
      <c r="B275" s="40"/>
      <c r="C275" s="201" t="s">
        <v>495</v>
      </c>
      <c r="D275" s="201" t="s">
        <v>120</v>
      </c>
      <c r="E275" s="202" t="s">
        <v>496</v>
      </c>
      <c r="F275" s="203" t="s">
        <v>497</v>
      </c>
      <c r="G275" s="204" t="s">
        <v>491</v>
      </c>
      <c r="H275" s="205">
        <v>1</v>
      </c>
      <c r="I275" s="206"/>
      <c r="J275" s="207">
        <f>ROUND(I275*H275,2)</f>
        <v>0</v>
      </c>
      <c r="K275" s="203" t="s">
        <v>124</v>
      </c>
      <c r="L275" s="45"/>
      <c r="M275" s="208" t="s">
        <v>19</v>
      </c>
      <c r="N275" s="209" t="s">
        <v>40</v>
      </c>
      <c r="O275" s="85"/>
      <c r="P275" s="210">
        <f>O275*H275</f>
        <v>0</v>
      </c>
      <c r="Q275" s="210">
        <v>0</v>
      </c>
      <c r="R275" s="210">
        <f>Q275*H275</f>
        <v>0</v>
      </c>
      <c r="S275" s="210">
        <v>0</v>
      </c>
      <c r="T275" s="21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2" t="s">
        <v>492</v>
      </c>
      <c r="AT275" s="212" t="s">
        <v>120</v>
      </c>
      <c r="AU275" s="212" t="s">
        <v>78</v>
      </c>
      <c r="AY275" s="18" t="s">
        <v>118</v>
      </c>
      <c r="BE275" s="213">
        <f>IF(N275="základní",J275,0)</f>
        <v>0</v>
      </c>
      <c r="BF275" s="213">
        <f>IF(N275="snížená",J275,0)</f>
        <v>0</v>
      </c>
      <c r="BG275" s="213">
        <f>IF(N275="zákl. přenesená",J275,0)</f>
        <v>0</v>
      </c>
      <c r="BH275" s="213">
        <f>IF(N275="sníž. přenesená",J275,0)</f>
        <v>0</v>
      </c>
      <c r="BI275" s="213">
        <f>IF(N275="nulová",J275,0)</f>
        <v>0</v>
      </c>
      <c r="BJ275" s="18" t="s">
        <v>76</v>
      </c>
      <c r="BK275" s="213">
        <f>ROUND(I275*H275,2)</f>
        <v>0</v>
      </c>
      <c r="BL275" s="18" t="s">
        <v>492</v>
      </c>
      <c r="BM275" s="212" t="s">
        <v>498</v>
      </c>
    </row>
    <row r="276" s="13" customFormat="1">
      <c r="A276" s="13"/>
      <c r="B276" s="214"/>
      <c r="C276" s="215"/>
      <c r="D276" s="216" t="s">
        <v>127</v>
      </c>
      <c r="E276" s="217" t="s">
        <v>19</v>
      </c>
      <c r="F276" s="218" t="s">
        <v>499</v>
      </c>
      <c r="G276" s="215"/>
      <c r="H276" s="219">
        <v>1</v>
      </c>
      <c r="I276" s="220"/>
      <c r="J276" s="215"/>
      <c r="K276" s="215"/>
      <c r="L276" s="221"/>
      <c r="M276" s="222"/>
      <c r="N276" s="223"/>
      <c r="O276" s="223"/>
      <c r="P276" s="223"/>
      <c r="Q276" s="223"/>
      <c r="R276" s="223"/>
      <c r="S276" s="223"/>
      <c r="T276" s="22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25" t="s">
        <v>127</v>
      </c>
      <c r="AU276" s="225" t="s">
        <v>78</v>
      </c>
      <c r="AV276" s="13" t="s">
        <v>78</v>
      </c>
      <c r="AW276" s="13" t="s">
        <v>31</v>
      </c>
      <c r="AX276" s="13" t="s">
        <v>76</v>
      </c>
      <c r="AY276" s="225" t="s">
        <v>118</v>
      </c>
    </row>
    <row r="277" s="2" customFormat="1" ht="16.5" customHeight="1">
      <c r="A277" s="39"/>
      <c r="B277" s="40"/>
      <c r="C277" s="201" t="s">
        <v>500</v>
      </c>
      <c r="D277" s="201" t="s">
        <v>120</v>
      </c>
      <c r="E277" s="202" t="s">
        <v>501</v>
      </c>
      <c r="F277" s="203" t="s">
        <v>502</v>
      </c>
      <c r="G277" s="204" t="s">
        <v>491</v>
      </c>
      <c r="H277" s="205">
        <v>1</v>
      </c>
      <c r="I277" s="206"/>
      <c r="J277" s="207">
        <f>ROUND(I277*H277,2)</f>
        <v>0</v>
      </c>
      <c r="K277" s="203" t="s">
        <v>124</v>
      </c>
      <c r="L277" s="45"/>
      <c r="M277" s="208" t="s">
        <v>19</v>
      </c>
      <c r="N277" s="209" t="s">
        <v>40</v>
      </c>
      <c r="O277" s="85"/>
      <c r="P277" s="210">
        <f>O277*H277</f>
        <v>0</v>
      </c>
      <c r="Q277" s="210">
        <v>0</v>
      </c>
      <c r="R277" s="210">
        <f>Q277*H277</f>
        <v>0</v>
      </c>
      <c r="S277" s="210">
        <v>0</v>
      </c>
      <c r="T277" s="21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2" t="s">
        <v>492</v>
      </c>
      <c r="AT277" s="212" t="s">
        <v>120</v>
      </c>
      <c r="AU277" s="212" t="s">
        <v>78</v>
      </c>
      <c r="AY277" s="18" t="s">
        <v>118</v>
      </c>
      <c r="BE277" s="213">
        <f>IF(N277="základní",J277,0)</f>
        <v>0</v>
      </c>
      <c r="BF277" s="213">
        <f>IF(N277="snížená",J277,0)</f>
        <v>0</v>
      </c>
      <c r="BG277" s="213">
        <f>IF(N277="zákl. přenesená",J277,0)</f>
        <v>0</v>
      </c>
      <c r="BH277" s="213">
        <f>IF(N277="sníž. přenesená",J277,0)</f>
        <v>0</v>
      </c>
      <c r="BI277" s="213">
        <f>IF(N277="nulová",J277,0)</f>
        <v>0</v>
      </c>
      <c r="BJ277" s="18" t="s">
        <v>76</v>
      </c>
      <c r="BK277" s="213">
        <f>ROUND(I277*H277,2)</f>
        <v>0</v>
      </c>
      <c r="BL277" s="18" t="s">
        <v>492</v>
      </c>
      <c r="BM277" s="212" t="s">
        <v>503</v>
      </c>
    </row>
    <row r="278" s="13" customFormat="1">
      <c r="A278" s="13"/>
      <c r="B278" s="214"/>
      <c r="C278" s="215"/>
      <c r="D278" s="216" t="s">
        <v>127</v>
      </c>
      <c r="E278" s="217" t="s">
        <v>19</v>
      </c>
      <c r="F278" s="218" t="s">
        <v>504</v>
      </c>
      <c r="G278" s="215"/>
      <c r="H278" s="219">
        <v>1</v>
      </c>
      <c r="I278" s="220"/>
      <c r="J278" s="215"/>
      <c r="K278" s="215"/>
      <c r="L278" s="221"/>
      <c r="M278" s="222"/>
      <c r="N278" s="223"/>
      <c r="O278" s="223"/>
      <c r="P278" s="223"/>
      <c r="Q278" s="223"/>
      <c r="R278" s="223"/>
      <c r="S278" s="223"/>
      <c r="T278" s="22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25" t="s">
        <v>127</v>
      </c>
      <c r="AU278" s="225" t="s">
        <v>78</v>
      </c>
      <c r="AV278" s="13" t="s">
        <v>78</v>
      </c>
      <c r="AW278" s="13" t="s">
        <v>31</v>
      </c>
      <c r="AX278" s="13" t="s">
        <v>76</v>
      </c>
      <c r="AY278" s="225" t="s">
        <v>118</v>
      </c>
    </row>
    <row r="279" s="12" customFormat="1" ht="22.8" customHeight="1">
      <c r="A279" s="12"/>
      <c r="B279" s="185"/>
      <c r="C279" s="186"/>
      <c r="D279" s="187" t="s">
        <v>68</v>
      </c>
      <c r="E279" s="199" t="s">
        <v>505</v>
      </c>
      <c r="F279" s="199" t="s">
        <v>506</v>
      </c>
      <c r="G279" s="186"/>
      <c r="H279" s="186"/>
      <c r="I279" s="189"/>
      <c r="J279" s="200">
        <f>BK279</f>
        <v>0</v>
      </c>
      <c r="K279" s="186"/>
      <c r="L279" s="191"/>
      <c r="M279" s="192"/>
      <c r="N279" s="193"/>
      <c r="O279" s="193"/>
      <c r="P279" s="194">
        <f>P280</f>
        <v>0</v>
      </c>
      <c r="Q279" s="193"/>
      <c r="R279" s="194">
        <f>R280</f>
        <v>0</v>
      </c>
      <c r="S279" s="193"/>
      <c r="T279" s="195">
        <f>T280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96" t="s">
        <v>144</v>
      </c>
      <c r="AT279" s="197" t="s">
        <v>68</v>
      </c>
      <c r="AU279" s="197" t="s">
        <v>76</v>
      </c>
      <c r="AY279" s="196" t="s">
        <v>118</v>
      </c>
      <c r="BK279" s="198">
        <f>BK280</f>
        <v>0</v>
      </c>
    </row>
    <row r="280" s="2" customFormat="1" ht="16.5" customHeight="1">
      <c r="A280" s="39"/>
      <c r="B280" s="40"/>
      <c r="C280" s="201" t="s">
        <v>507</v>
      </c>
      <c r="D280" s="201" t="s">
        <v>120</v>
      </c>
      <c r="E280" s="202" t="s">
        <v>508</v>
      </c>
      <c r="F280" s="203" t="s">
        <v>506</v>
      </c>
      <c r="G280" s="204" t="s">
        <v>491</v>
      </c>
      <c r="H280" s="205">
        <v>1</v>
      </c>
      <c r="I280" s="206"/>
      <c r="J280" s="207">
        <f>ROUND(I280*H280,2)</f>
        <v>0</v>
      </c>
      <c r="K280" s="203" t="s">
        <v>124</v>
      </c>
      <c r="L280" s="45"/>
      <c r="M280" s="208" t="s">
        <v>19</v>
      </c>
      <c r="N280" s="209" t="s">
        <v>40</v>
      </c>
      <c r="O280" s="85"/>
      <c r="P280" s="210">
        <f>O280*H280</f>
        <v>0</v>
      </c>
      <c r="Q280" s="210">
        <v>0</v>
      </c>
      <c r="R280" s="210">
        <f>Q280*H280</f>
        <v>0</v>
      </c>
      <c r="S280" s="210">
        <v>0</v>
      </c>
      <c r="T280" s="21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2" t="s">
        <v>492</v>
      </c>
      <c r="AT280" s="212" t="s">
        <v>120</v>
      </c>
      <c r="AU280" s="212" t="s">
        <v>78</v>
      </c>
      <c r="AY280" s="18" t="s">
        <v>118</v>
      </c>
      <c r="BE280" s="213">
        <f>IF(N280="základní",J280,0)</f>
        <v>0</v>
      </c>
      <c r="BF280" s="213">
        <f>IF(N280="snížená",J280,0)</f>
        <v>0</v>
      </c>
      <c r="BG280" s="213">
        <f>IF(N280="zákl. přenesená",J280,0)</f>
        <v>0</v>
      </c>
      <c r="BH280" s="213">
        <f>IF(N280="sníž. přenesená",J280,0)</f>
        <v>0</v>
      </c>
      <c r="BI280" s="213">
        <f>IF(N280="nulová",J280,0)</f>
        <v>0</v>
      </c>
      <c r="BJ280" s="18" t="s">
        <v>76</v>
      </c>
      <c r="BK280" s="213">
        <f>ROUND(I280*H280,2)</f>
        <v>0</v>
      </c>
      <c r="BL280" s="18" t="s">
        <v>492</v>
      </c>
      <c r="BM280" s="212" t="s">
        <v>509</v>
      </c>
    </row>
    <row r="281" s="12" customFormat="1" ht="22.8" customHeight="1">
      <c r="A281" s="12"/>
      <c r="B281" s="185"/>
      <c r="C281" s="186"/>
      <c r="D281" s="187" t="s">
        <v>68</v>
      </c>
      <c r="E281" s="199" t="s">
        <v>510</v>
      </c>
      <c r="F281" s="199" t="s">
        <v>511</v>
      </c>
      <c r="G281" s="186"/>
      <c r="H281" s="186"/>
      <c r="I281" s="189"/>
      <c r="J281" s="200">
        <f>BK281</f>
        <v>0</v>
      </c>
      <c r="K281" s="186"/>
      <c r="L281" s="191"/>
      <c r="M281" s="192"/>
      <c r="N281" s="193"/>
      <c r="O281" s="193"/>
      <c r="P281" s="194">
        <f>SUM(P282:P283)</f>
        <v>0</v>
      </c>
      <c r="Q281" s="193"/>
      <c r="R281" s="194">
        <f>SUM(R282:R283)</f>
        <v>0</v>
      </c>
      <c r="S281" s="193"/>
      <c r="T281" s="195">
        <f>SUM(T282:T283)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96" t="s">
        <v>144</v>
      </c>
      <c r="AT281" s="197" t="s">
        <v>68</v>
      </c>
      <c r="AU281" s="197" t="s">
        <v>76</v>
      </c>
      <c r="AY281" s="196" t="s">
        <v>118</v>
      </c>
      <c r="BK281" s="198">
        <f>SUM(BK282:BK283)</f>
        <v>0</v>
      </c>
    </row>
    <row r="282" s="2" customFormat="1" ht="16.5" customHeight="1">
      <c r="A282" s="39"/>
      <c r="B282" s="40"/>
      <c r="C282" s="201" t="s">
        <v>512</v>
      </c>
      <c r="D282" s="201" t="s">
        <v>120</v>
      </c>
      <c r="E282" s="202" t="s">
        <v>513</v>
      </c>
      <c r="F282" s="203" t="s">
        <v>514</v>
      </c>
      <c r="G282" s="204" t="s">
        <v>475</v>
      </c>
      <c r="H282" s="205">
        <v>6</v>
      </c>
      <c r="I282" s="206"/>
      <c r="J282" s="207">
        <f>ROUND(I282*H282,2)</f>
        <v>0</v>
      </c>
      <c r="K282" s="203" t="s">
        <v>124</v>
      </c>
      <c r="L282" s="45"/>
      <c r="M282" s="208" t="s">
        <v>19</v>
      </c>
      <c r="N282" s="209" t="s">
        <v>40</v>
      </c>
      <c r="O282" s="85"/>
      <c r="P282" s="210">
        <f>O282*H282</f>
        <v>0</v>
      </c>
      <c r="Q282" s="210">
        <v>0</v>
      </c>
      <c r="R282" s="210">
        <f>Q282*H282</f>
        <v>0</v>
      </c>
      <c r="S282" s="210">
        <v>0</v>
      </c>
      <c r="T282" s="21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2" t="s">
        <v>492</v>
      </c>
      <c r="AT282" s="212" t="s">
        <v>120</v>
      </c>
      <c r="AU282" s="212" t="s">
        <v>78</v>
      </c>
      <c r="AY282" s="18" t="s">
        <v>118</v>
      </c>
      <c r="BE282" s="213">
        <f>IF(N282="základní",J282,0)</f>
        <v>0</v>
      </c>
      <c r="BF282" s="213">
        <f>IF(N282="snížená",J282,0)</f>
        <v>0</v>
      </c>
      <c r="BG282" s="213">
        <f>IF(N282="zákl. přenesená",J282,0)</f>
        <v>0</v>
      </c>
      <c r="BH282" s="213">
        <f>IF(N282="sníž. přenesená",J282,0)</f>
        <v>0</v>
      </c>
      <c r="BI282" s="213">
        <f>IF(N282="nulová",J282,0)</f>
        <v>0</v>
      </c>
      <c r="BJ282" s="18" t="s">
        <v>76</v>
      </c>
      <c r="BK282" s="213">
        <f>ROUND(I282*H282,2)</f>
        <v>0</v>
      </c>
      <c r="BL282" s="18" t="s">
        <v>492</v>
      </c>
      <c r="BM282" s="212" t="s">
        <v>515</v>
      </c>
    </row>
    <row r="283" s="13" customFormat="1">
      <c r="A283" s="13"/>
      <c r="B283" s="214"/>
      <c r="C283" s="215"/>
      <c r="D283" s="216" t="s">
        <v>127</v>
      </c>
      <c r="E283" s="217" t="s">
        <v>19</v>
      </c>
      <c r="F283" s="218" t="s">
        <v>516</v>
      </c>
      <c r="G283" s="215"/>
      <c r="H283" s="219">
        <v>6</v>
      </c>
      <c r="I283" s="220"/>
      <c r="J283" s="215"/>
      <c r="K283" s="215"/>
      <c r="L283" s="221"/>
      <c r="M283" s="222"/>
      <c r="N283" s="223"/>
      <c r="O283" s="223"/>
      <c r="P283" s="223"/>
      <c r="Q283" s="223"/>
      <c r="R283" s="223"/>
      <c r="S283" s="223"/>
      <c r="T283" s="22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25" t="s">
        <v>127</v>
      </c>
      <c r="AU283" s="225" t="s">
        <v>78</v>
      </c>
      <c r="AV283" s="13" t="s">
        <v>78</v>
      </c>
      <c r="AW283" s="13" t="s">
        <v>31</v>
      </c>
      <c r="AX283" s="13" t="s">
        <v>76</v>
      </c>
      <c r="AY283" s="225" t="s">
        <v>118</v>
      </c>
    </row>
    <row r="284" s="12" customFormat="1" ht="22.8" customHeight="1">
      <c r="A284" s="12"/>
      <c r="B284" s="185"/>
      <c r="C284" s="186"/>
      <c r="D284" s="187" t="s">
        <v>68</v>
      </c>
      <c r="E284" s="199" t="s">
        <v>517</v>
      </c>
      <c r="F284" s="199" t="s">
        <v>518</v>
      </c>
      <c r="G284" s="186"/>
      <c r="H284" s="186"/>
      <c r="I284" s="189"/>
      <c r="J284" s="200">
        <f>BK284</f>
        <v>0</v>
      </c>
      <c r="K284" s="186"/>
      <c r="L284" s="191"/>
      <c r="M284" s="192"/>
      <c r="N284" s="193"/>
      <c r="O284" s="193"/>
      <c r="P284" s="194">
        <f>P285</f>
        <v>0</v>
      </c>
      <c r="Q284" s="193"/>
      <c r="R284" s="194">
        <f>R285</f>
        <v>0</v>
      </c>
      <c r="S284" s="193"/>
      <c r="T284" s="195">
        <f>T285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96" t="s">
        <v>144</v>
      </c>
      <c r="AT284" s="197" t="s">
        <v>68</v>
      </c>
      <c r="AU284" s="197" t="s">
        <v>76</v>
      </c>
      <c r="AY284" s="196" t="s">
        <v>118</v>
      </c>
      <c r="BK284" s="198">
        <f>BK285</f>
        <v>0</v>
      </c>
    </row>
    <row r="285" s="2" customFormat="1" ht="16.5" customHeight="1">
      <c r="A285" s="39"/>
      <c r="B285" s="40"/>
      <c r="C285" s="201" t="s">
        <v>519</v>
      </c>
      <c r="D285" s="201" t="s">
        <v>120</v>
      </c>
      <c r="E285" s="202" t="s">
        <v>520</v>
      </c>
      <c r="F285" s="203" t="s">
        <v>518</v>
      </c>
      <c r="G285" s="204" t="s">
        <v>491</v>
      </c>
      <c r="H285" s="205">
        <v>1</v>
      </c>
      <c r="I285" s="206"/>
      <c r="J285" s="207">
        <f>ROUND(I285*H285,2)</f>
        <v>0</v>
      </c>
      <c r="K285" s="203" t="s">
        <v>124</v>
      </c>
      <c r="L285" s="45"/>
      <c r="M285" s="257" t="s">
        <v>19</v>
      </c>
      <c r="N285" s="258" t="s">
        <v>40</v>
      </c>
      <c r="O285" s="259"/>
      <c r="P285" s="260">
        <f>O285*H285</f>
        <v>0</v>
      </c>
      <c r="Q285" s="260">
        <v>0</v>
      </c>
      <c r="R285" s="260">
        <f>Q285*H285</f>
        <v>0</v>
      </c>
      <c r="S285" s="260">
        <v>0</v>
      </c>
      <c r="T285" s="26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2" t="s">
        <v>492</v>
      </c>
      <c r="AT285" s="212" t="s">
        <v>120</v>
      </c>
      <c r="AU285" s="212" t="s">
        <v>78</v>
      </c>
      <c r="AY285" s="18" t="s">
        <v>118</v>
      </c>
      <c r="BE285" s="213">
        <f>IF(N285="základní",J285,0)</f>
        <v>0</v>
      </c>
      <c r="BF285" s="213">
        <f>IF(N285="snížená",J285,0)</f>
        <v>0</v>
      </c>
      <c r="BG285" s="213">
        <f>IF(N285="zákl. přenesená",J285,0)</f>
        <v>0</v>
      </c>
      <c r="BH285" s="213">
        <f>IF(N285="sníž. přenesená",J285,0)</f>
        <v>0</v>
      </c>
      <c r="BI285" s="213">
        <f>IF(N285="nulová",J285,0)</f>
        <v>0</v>
      </c>
      <c r="BJ285" s="18" t="s">
        <v>76</v>
      </c>
      <c r="BK285" s="213">
        <f>ROUND(I285*H285,2)</f>
        <v>0</v>
      </c>
      <c r="BL285" s="18" t="s">
        <v>492</v>
      </c>
      <c r="BM285" s="212" t="s">
        <v>521</v>
      </c>
    </row>
    <row r="286" s="2" customFormat="1" ht="6.96" customHeight="1">
      <c r="A286" s="39"/>
      <c r="B286" s="60"/>
      <c r="C286" s="61"/>
      <c r="D286" s="61"/>
      <c r="E286" s="61"/>
      <c r="F286" s="61"/>
      <c r="G286" s="61"/>
      <c r="H286" s="61"/>
      <c r="I286" s="61"/>
      <c r="J286" s="61"/>
      <c r="K286" s="61"/>
      <c r="L286" s="45"/>
      <c r="M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</row>
  </sheetData>
  <sheetProtection sheet="1" autoFilter="0" formatColumns="0" formatRows="0" objects="1" scenarios="1" spinCount="100000" saltValue="PgdgHQLc5MXWLwR24NOpGLmlqk/tbZU0eLh+5x9IKBFElfxEq71He4Pqo8zsws056cAlr27uRaESwIXvnOp33w==" hashValue="sbrWyWXVh7kXIZ3scPfbV/jiJyQWnGUTzmk2IJJO3sCbnOl1o5SKC5DuNJnVElcxWZUR1xM8gB9DgWlLGJF6mA==" algorithmName="SHA-512" password="CC35"/>
  <autoFilter ref="C95:K285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2" customWidth="1"/>
    <col min="2" max="2" width="1.667969" style="262" customWidth="1"/>
    <col min="3" max="4" width="5" style="262" customWidth="1"/>
    <col min="5" max="5" width="11.66016" style="262" customWidth="1"/>
    <col min="6" max="6" width="9.160156" style="262" customWidth="1"/>
    <col min="7" max="7" width="5" style="262" customWidth="1"/>
    <col min="8" max="8" width="77.83203" style="262" customWidth="1"/>
    <col min="9" max="10" width="20" style="262" customWidth="1"/>
    <col min="11" max="11" width="1.667969" style="262" customWidth="1"/>
  </cols>
  <sheetData>
    <row r="1" s="1" customFormat="1" ht="37.5" customHeight="1"/>
    <row r="2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6" customFormat="1" ht="45" customHeight="1">
      <c r="B3" s="266"/>
      <c r="C3" s="267" t="s">
        <v>522</v>
      </c>
      <c r="D3" s="267"/>
      <c r="E3" s="267"/>
      <c r="F3" s="267"/>
      <c r="G3" s="267"/>
      <c r="H3" s="267"/>
      <c r="I3" s="267"/>
      <c r="J3" s="267"/>
      <c r="K3" s="268"/>
    </row>
    <row r="4" s="1" customFormat="1" ht="25.5" customHeight="1">
      <c r="B4" s="269"/>
      <c r="C4" s="270" t="s">
        <v>523</v>
      </c>
      <c r="D4" s="270"/>
      <c r="E4" s="270"/>
      <c r="F4" s="270"/>
      <c r="G4" s="270"/>
      <c r="H4" s="270"/>
      <c r="I4" s="270"/>
      <c r="J4" s="270"/>
      <c r="K4" s="271"/>
    </row>
    <row r="5" s="1" customFormat="1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s="1" customFormat="1" ht="15" customHeight="1">
      <c r="B6" s="269"/>
      <c r="C6" s="273" t="s">
        <v>524</v>
      </c>
      <c r="D6" s="273"/>
      <c r="E6" s="273"/>
      <c r="F6" s="273"/>
      <c r="G6" s="273"/>
      <c r="H6" s="273"/>
      <c r="I6" s="273"/>
      <c r="J6" s="273"/>
      <c r="K6" s="271"/>
    </row>
    <row r="7" s="1" customFormat="1" ht="15" customHeight="1">
      <c r="B7" s="274"/>
      <c r="C7" s="273" t="s">
        <v>525</v>
      </c>
      <c r="D7" s="273"/>
      <c r="E7" s="273"/>
      <c r="F7" s="273"/>
      <c r="G7" s="273"/>
      <c r="H7" s="273"/>
      <c r="I7" s="273"/>
      <c r="J7" s="273"/>
      <c r="K7" s="271"/>
    </row>
    <row r="8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="1" customFormat="1" ht="15" customHeight="1">
      <c r="B9" s="274"/>
      <c r="C9" s="273" t="s">
        <v>526</v>
      </c>
      <c r="D9" s="273"/>
      <c r="E9" s="273"/>
      <c r="F9" s="273"/>
      <c r="G9" s="273"/>
      <c r="H9" s="273"/>
      <c r="I9" s="273"/>
      <c r="J9" s="273"/>
      <c r="K9" s="271"/>
    </row>
    <row r="10" s="1" customFormat="1" ht="15" customHeight="1">
      <c r="B10" s="274"/>
      <c r="C10" s="273"/>
      <c r="D10" s="273" t="s">
        <v>527</v>
      </c>
      <c r="E10" s="273"/>
      <c r="F10" s="273"/>
      <c r="G10" s="273"/>
      <c r="H10" s="273"/>
      <c r="I10" s="273"/>
      <c r="J10" s="273"/>
      <c r="K10" s="271"/>
    </row>
    <row r="11" s="1" customFormat="1" ht="15" customHeight="1">
      <c r="B11" s="274"/>
      <c r="C11" s="275"/>
      <c r="D11" s="273" t="s">
        <v>528</v>
      </c>
      <c r="E11" s="273"/>
      <c r="F11" s="273"/>
      <c r="G11" s="273"/>
      <c r="H11" s="273"/>
      <c r="I11" s="273"/>
      <c r="J11" s="273"/>
      <c r="K11" s="271"/>
    </row>
    <row r="12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="1" customFormat="1" ht="15" customHeight="1">
      <c r="B13" s="274"/>
      <c r="C13" s="275"/>
      <c r="D13" s="276" t="s">
        <v>529</v>
      </c>
      <c r="E13" s="273"/>
      <c r="F13" s="273"/>
      <c r="G13" s="273"/>
      <c r="H13" s="273"/>
      <c r="I13" s="273"/>
      <c r="J13" s="273"/>
      <c r="K13" s="271"/>
    </row>
    <row r="14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="1" customFormat="1" ht="15" customHeight="1">
      <c r="B15" s="274"/>
      <c r="C15" s="275"/>
      <c r="D15" s="273" t="s">
        <v>530</v>
      </c>
      <c r="E15" s="273"/>
      <c r="F15" s="273"/>
      <c r="G15" s="273"/>
      <c r="H15" s="273"/>
      <c r="I15" s="273"/>
      <c r="J15" s="273"/>
      <c r="K15" s="271"/>
    </row>
    <row r="16" s="1" customFormat="1" ht="15" customHeight="1">
      <c r="B16" s="274"/>
      <c r="C16" s="275"/>
      <c r="D16" s="273" t="s">
        <v>531</v>
      </c>
      <c r="E16" s="273"/>
      <c r="F16" s="273"/>
      <c r="G16" s="273"/>
      <c r="H16" s="273"/>
      <c r="I16" s="273"/>
      <c r="J16" s="273"/>
      <c r="K16" s="271"/>
    </row>
    <row r="17" s="1" customFormat="1" ht="15" customHeight="1">
      <c r="B17" s="274"/>
      <c r="C17" s="275"/>
      <c r="D17" s="273" t="s">
        <v>532</v>
      </c>
      <c r="E17" s="273"/>
      <c r="F17" s="273"/>
      <c r="G17" s="273"/>
      <c r="H17" s="273"/>
      <c r="I17" s="273"/>
      <c r="J17" s="273"/>
      <c r="K17" s="271"/>
    </row>
    <row r="18" s="1" customFormat="1" ht="15" customHeight="1">
      <c r="B18" s="274"/>
      <c r="C18" s="275"/>
      <c r="D18" s="275"/>
      <c r="E18" s="277" t="s">
        <v>75</v>
      </c>
      <c r="F18" s="273" t="s">
        <v>533</v>
      </c>
      <c r="G18" s="273"/>
      <c r="H18" s="273"/>
      <c r="I18" s="273"/>
      <c r="J18" s="273"/>
      <c r="K18" s="271"/>
    </row>
    <row r="19" s="1" customFormat="1" ht="15" customHeight="1">
      <c r="B19" s="274"/>
      <c r="C19" s="275"/>
      <c r="D19" s="275"/>
      <c r="E19" s="277" t="s">
        <v>534</v>
      </c>
      <c r="F19" s="273" t="s">
        <v>535</v>
      </c>
      <c r="G19" s="273"/>
      <c r="H19" s="273"/>
      <c r="I19" s="273"/>
      <c r="J19" s="273"/>
      <c r="K19" s="271"/>
    </row>
    <row r="20" s="1" customFormat="1" ht="15" customHeight="1">
      <c r="B20" s="274"/>
      <c r="C20" s="275"/>
      <c r="D20" s="275"/>
      <c r="E20" s="277" t="s">
        <v>536</v>
      </c>
      <c r="F20" s="273" t="s">
        <v>537</v>
      </c>
      <c r="G20" s="273"/>
      <c r="H20" s="273"/>
      <c r="I20" s="273"/>
      <c r="J20" s="273"/>
      <c r="K20" s="271"/>
    </row>
    <row r="21" s="1" customFormat="1" ht="15" customHeight="1">
      <c r="B21" s="274"/>
      <c r="C21" s="275"/>
      <c r="D21" s="275"/>
      <c r="E21" s="277" t="s">
        <v>538</v>
      </c>
      <c r="F21" s="273" t="s">
        <v>539</v>
      </c>
      <c r="G21" s="273"/>
      <c r="H21" s="273"/>
      <c r="I21" s="273"/>
      <c r="J21" s="273"/>
      <c r="K21" s="271"/>
    </row>
    <row r="22" s="1" customFormat="1" ht="15" customHeight="1">
      <c r="B22" s="274"/>
      <c r="C22" s="275"/>
      <c r="D22" s="275"/>
      <c r="E22" s="277" t="s">
        <v>540</v>
      </c>
      <c r="F22" s="273" t="s">
        <v>541</v>
      </c>
      <c r="G22" s="273"/>
      <c r="H22" s="273"/>
      <c r="I22" s="273"/>
      <c r="J22" s="273"/>
      <c r="K22" s="271"/>
    </row>
    <row r="23" s="1" customFormat="1" ht="15" customHeight="1">
      <c r="B23" s="274"/>
      <c r="C23" s="275"/>
      <c r="D23" s="275"/>
      <c r="E23" s="277" t="s">
        <v>542</v>
      </c>
      <c r="F23" s="273" t="s">
        <v>543</v>
      </c>
      <c r="G23" s="273"/>
      <c r="H23" s="273"/>
      <c r="I23" s="273"/>
      <c r="J23" s="273"/>
      <c r="K23" s="271"/>
    </row>
    <row r="24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="1" customFormat="1" ht="15" customHeight="1">
      <c r="B25" s="274"/>
      <c r="C25" s="273" t="s">
        <v>544</v>
      </c>
      <c r="D25" s="273"/>
      <c r="E25" s="273"/>
      <c r="F25" s="273"/>
      <c r="G25" s="273"/>
      <c r="H25" s="273"/>
      <c r="I25" s="273"/>
      <c r="J25" s="273"/>
      <c r="K25" s="271"/>
    </row>
    <row r="26" s="1" customFormat="1" ht="15" customHeight="1">
      <c r="B26" s="274"/>
      <c r="C26" s="273" t="s">
        <v>545</v>
      </c>
      <c r="D26" s="273"/>
      <c r="E26" s="273"/>
      <c r="F26" s="273"/>
      <c r="G26" s="273"/>
      <c r="H26" s="273"/>
      <c r="I26" s="273"/>
      <c r="J26" s="273"/>
      <c r="K26" s="271"/>
    </row>
    <row r="27" s="1" customFormat="1" ht="15" customHeight="1">
      <c r="B27" s="274"/>
      <c r="C27" s="273"/>
      <c r="D27" s="273" t="s">
        <v>546</v>
      </c>
      <c r="E27" s="273"/>
      <c r="F27" s="273"/>
      <c r="G27" s="273"/>
      <c r="H27" s="273"/>
      <c r="I27" s="273"/>
      <c r="J27" s="273"/>
      <c r="K27" s="271"/>
    </row>
    <row r="28" s="1" customFormat="1" ht="15" customHeight="1">
      <c r="B28" s="274"/>
      <c r="C28" s="275"/>
      <c r="D28" s="273" t="s">
        <v>547</v>
      </c>
      <c r="E28" s="273"/>
      <c r="F28" s="273"/>
      <c r="G28" s="273"/>
      <c r="H28" s="273"/>
      <c r="I28" s="273"/>
      <c r="J28" s="273"/>
      <c r="K28" s="271"/>
    </row>
    <row r="29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="1" customFormat="1" ht="15" customHeight="1">
      <c r="B30" s="274"/>
      <c r="C30" s="275"/>
      <c r="D30" s="273" t="s">
        <v>548</v>
      </c>
      <c r="E30" s="273"/>
      <c r="F30" s="273"/>
      <c r="G30" s="273"/>
      <c r="H30" s="273"/>
      <c r="I30" s="273"/>
      <c r="J30" s="273"/>
      <c r="K30" s="271"/>
    </row>
    <row r="31" s="1" customFormat="1" ht="15" customHeight="1">
      <c r="B31" s="274"/>
      <c r="C31" s="275"/>
      <c r="D31" s="273" t="s">
        <v>549</v>
      </c>
      <c r="E31" s="273"/>
      <c r="F31" s="273"/>
      <c r="G31" s="273"/>
      <c r="H31" s="273"/>
      <c r="I31" s="273"/>
      <c r="J31" s="273"/>
      <c r="K31" s="271"/>
    </row>
    <row r="32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="1" customFormat="1" ht="15" customHeight="1">
      <c r="B33" s="274"/>
      <c r="C33" s="275"/>
      <c r="D33" s="273" t="s">
        <v>550</v>
      </c>
      <c r="E33" s="273"/>
      <c r="F33" s="273"/>
      <c r="G33" s="273"/>
      <c r="H33" s="273"/>
      <c r="I33" s="273"/>
      <c r="J33" s="273"/>
      <c r="K33" s="271"/>
    </row>
    <row r="34" s="1" customFormat="1" ht="15" customHeight="1">
      <c r="B34" s="274"/>
      <c r="C34" s="275"/>
      <c r="D34" s="273" t="s">
        <v>551</v>
      </c>
      <c r="E34" s="273"/>
      <c r="F34" s="273"/>
      <c r="G34" s="273"/>
      <c r="H34" s="273"/>
      <c r="I34" s="273"/>
      <c r="J34" s="273"/>
      <c r="K34" s="271"/>
    </row>
    <row r="35" s="1" customFormat="1" ht="15" customHeight="1">
      <c r="B35" s="274"/>
      <c r="C35" s="275"/>
      <c r="D35" s="273" t="s">
        <v>552</v>
      </c>
      <c r="E35" s="273"/>
      <c r="F35" s="273"/>
      <c r="G35" s="273"/>
      <c r="H35" s="273"/>
      <c r="I35" s="273"/>
      <c r="J35" s="273"/>
      <c r="K35" s="271"/>
    </row>
    <row r="36" s="1" customFormat="1" ht="15" customHeight="1">
      <c r="B36" s="274"/>
      <c r="C36" s="275"/>
      <c r="D36" s="273"/>
      <c r="E36" s="276" t="s">
        <v>104</v>
      </c>
      <c r="F36" s="273"/>
      <c r="G36" s="273" t="s">
        <v>553</v>
      </c>
      <c r="H36" s="273"/>
      <c r="I36" s="273"/>
      <c r="J36" s="273"/>
      <c r="K36" s="271"/>
    </row>
    <row r="37" s="1" customFormat="1" ht="30.75" customHeight="1">
      <c r="B37" s="274"/>
      <c r="C37" s="275"/>
      <c r="D37" s="273"/>
      <c r="E37" s="276" t="s">
        <v>554</v>
      </c>
      <c r="F37" s="273"/>
      <c r="G37" s="273" t="s">
        <v>555</v>
      </c>
      <c r="H37" s="273"/>
      <c r="I37" s="273"/>
      <c r="J37" s="273"/>
      <c r="K37" s="271"/>
    </row>
    <row r="38" s="1" customFormat="1" ht="15" customHeight="1">
      <c r="B38" s="274"/>
      <c r="C38" s="275"/>
      <c r="D38" s="273"/>
      <c r="E38" s="276" t="s">
        <v>50</v>
      </c>
      <c r="F38" s="273"/>
      <c r="G38" s="273" t="s">
        <v>556</v>
      </c>
      <c r="H38" s="273"/>
      <c r="I38" s="273"/>
      <c r="J38" s="273"/>
      <c r="K38" s="271"/>
    </row>
    <row r="39" s="1" customFormat="1" ht="15" customHeight="1">
      <c r="B39" s="274"/>
      <c r="C39" s="275"/>
      <c r="D39" s="273"/>
      <c r="E39" s="276" t="s">
        <v>51</v>
      </c>
      <c r="F39" s="273"/>
      <c r="G39" s="273" t="s">
        <v>557</v>
      </c>
      <c r="H39" s="273"/>
      <c r="I39" s="273"/>
      <c r="J39" s="273"/>
      <c r="K39" s="271"/>
    </row>
    <row r="40" s="1" customFormat="1" ht="15" customHeight="1">
      <c r="B40" s="274"/>
      <c r="C40" s="275"/>
      <c r="D40" s="273"/>
      <c r="E40" s="276" t="s">
        <v>105</v>
      </c>
      <c r="F40" s="273"/>
      <c r="G40" s="273" t="s">
        <v>558</v>
      </c>
      <c r="H40" s="273"/>
      <c r="I40" s="273"/>
      <c r="J40" s="273"/>
      <c r="K40" s="271"/>
    </row>
    <row r="41" s="1" customFormat="1" ht="15" customHeight="1">
      <c r="B41" s="274"/>
      <c r="C41" s="275"/>
      <c r="D41" s="273"/>
      <c r="E41" s="276" t="s">
        <v>106</v>
      </c>
      <c r="F41" s="273"/>
      <c r="G41" s="273" t="s">
        <v>559</v>
      </c>
      <c r="H41" s="273"/>
      <c r="I41" s="273"/>
      <c r="J41" s="273"/>
      <c r="K41" s="271"/>
    </row>
    <row r="42" s="1" customFormat="1" ht="15" customHeight="1">
      <c r="B42" s="274"/>
      <c r="C42" s="275"/>
      <c r="D42" s="273"/>
      <c r="E42" s="276" t="s">
        <v>560</v>
      </c>
      <c r="F42" s="273"/>
      <c r="G42" s="273" t="s">
        <v>561</v>
      </c>
      <c r="H42" s="273"/>
      <c r="I42" s="273"/>
      <c r="J42" s="273"/>
      <c r="K42" s="271"/>
    </row>
    <row r="43" s="1" customFormat="1" ht="15" customHeight="1">
      <c r="B43" s="274"/>
      <c r="C43" s="275"/>
      <c r="D43" s="273"/>
      <c r="E43" s="276"/>
      <c r="F43" s="273"/>
      <c r="G43" s="273" t="s">
        <v>562</v>
      </c>
      <c r="H43" s="273"/>
      <c r="I43" s="273"/>
      <c r="J43" s="273"/>
      <c r="K43" s="271"/>
    </row>
    <row r="44" s="1" customFormat="1" ht="15" customHeight="1">
      <c r="B44" s="274"/>
      <c r="C44" s="275"/>
      <c r="D44" s="273"/>
      <c r="E44" s="276" t="s">
        <v>563</v>
      </c>
      <c r="F44" s="273"/>
      <c r="G44" s="273" t="s">
        <v>564</v>
      </c>
      <c r="H44" s="273"/>
      <c r="I44" s="273"/>
      <c r="J44" s="273"/>
      <c r="K44" s="271"/>
    </row>
    <row r="45" s="1" customFormat="1" ht="15" customHeight="1">
      <c r="B45" s="274"/>
      <c r="C45" s="275"/>
      <c r="D45" s="273"/>
      <c r="E45" s="276" t="s">
        <v>108</v>
      </c>
      <c r="F45" s="273"/>
      <c r="G45" s="273" t="s">
        <v>565</v>
      </c>
      <c r="H45" s="273"/>
      <c r="I45" s="273"/>
      <c r="J45" s="273"/>
      <c r="K45" s="271"/>
    </row>
    <row r="46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="1" customFormat="1" ht="15" customHeight="1">
      <c r="B47" s="274"/>
      <c r="C47" s="275"/>
      <c r="D47" s="273" t="s">
        <v>566</v>
      </c>
      <c r="E47" s="273"/>
      <c r="F47" s="273"/>
      <c r="G47" s="273"/>
      <c r="H47" s="273"/>
      <c r="I47" s="273"/>
      <c r="J47" s="273"/>
      <c r="K47" s="271"/>
    </row>
    <row r="48" s="1" customFormat="1" ht="15" customHeight="1">
      <c r="B48" s="274"/>
      <c r="C48" s="275"/>
      <c r="D48" s="275"/>
      <c r="E48" s="273" t="s">
        <v>567</v>
      </c>
      <c r="F48" s="273"/>
      <c r="G48" s="273"/>
      <c r="H48" s="273"/>
      <c r="I48" s="273"/>
      <c r="J48" s="273"/>
      <c r="K48" s="271"/>
    </row>
    <row r="49" s="1" customFormat="1" ht="15" customHeight="1">
      <c r="B49" s="274"/>
      <c r="C49" s="275"/>
      <c r="D49" s="275"/>
      <c r="E49" s="273" t="s">
        <v>568</v>
      </c>
      <c r="F49" s="273"/>
      <c r="G49" s="273"/>
      <c r="H49" s="273"/>
      <c r="I49" s="273"/>
      <c r="J49" s="273"/>
      <c r="K49" s="271"/>
    </row>
    <row r="50" s="1" customFormat="1" ht="15" customHeight="1">
      <c r="B50" s="274"/>
      <c r="C50" s="275"/>
      <c r="D50" s="275"/>
      <c r="E50" s="273" t="s">
        <v>569</v>
      </c>
      <c r="F50" s="273"/>
      <c r="G50" s="273"/>
      <c r="H50" s="273"/>
      <c r="I50" s="273"/>
      <c r="J50" s="273"/>
      <c r="K50" s="271"/>
    </row>
    <row r="51" s="1" customFormat="1" ht="15" customHeight="1">
      <c r="B51" s="274"/>
      <c r="C51" s="275"/>
      <c r="D51" s="273" t="s">
        <v>570</v>
      </c>
      <c r="E51" s="273"/>
      <c r="F51" s="273"/>
      <c r="G51" s="273"/>
      <c r="H51" s="273"/>
      <c r="I51" s="273"/>
      <c r="J51" s="273"/>
      <c r="K51" s="271"/>
    </row>
    <row r="52" s="1" customFormat="1" ht="25.5" customHeight="1">
      <c r="B52" s="269"/>
      <c r="C52" s="270" t="s">
        <v>571</v>
      </c>
      <c r="D52" s="270"/>
      <c r="E52" s="270"/>
      <c r="F52" s="270"/>
      <c r="G52" s="270"/>
      <c r="H52" s="270"/>
      <c r="I52" s="270"/>
      <c r="J52" s="270"/>
      <c r="K52" s="271"/>
    </row>
    <row r="53" s="1" customFormat="1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s="1" customFormat="1" ht="15" customHeight="1">
      <c r="B54" s="269"/>
      <c r="C54" s="273" t="s">
        <v>572</v>
      </c>
      <c r="D54" s="273"/>
      <c r="E54" s="273"/>
      <c r="F54" s="273"/>
      <c r="G54" s="273"/>
      <c r="H54" s="273"/>
      <c r="I54" s="273"/>
      <c r="J54" s="273"/>
      <c r="K54" s="271"/>
    </row>
    <row r="55" s="1" customFormat="1" ht="15" customHeight="1">
      <c r="B55" s="269"/>
      <c r="C55" s="273" t="s">
        <v>573</v>
      </c>
      <c r="D55" s="273"/>
      <c r="E55" s="273"/>
      <c r="F55" s="273"/>
      <c r="G55" s="273"/>
      <c r="H55" s="273"/>
      <c r="I55" s="273"/>
      <c r="J55" s="273"/>
      <c r="K55" s="271"/>
    </row>
    <row r="56" s="1" customFormat="1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s="1" customFormat="1" ht="15" customHeight="1">
      <c r="B57" s="269"/>
      <c r="C57" s="273" t="s">
        <v>574</v>
      </c>
      <c r="D57" s="273"/>
      <c r="E57" s="273"/>
      <c r="F57" s="273"/>
      <c r="G57" s="273"/>
      <c r="H57" s="273"/>
      <c r="I57" s="273"/>
      <c r="J57" s="273"/>
      <c r="K57" s="271"/>
    </row>
    <row r="58" s="1" customFormat="1" ht="15" customHeight="1">
      <c r="B58" s="269"/>
      <c r="C58" s="275"/>
      <c r="D58" s="273" t="s">
        <v>575</v>
      </c>
      <c r="E58" s="273"/>
      <c r="F58" s="273"/>
      <c r="G58" s="273"/>
      <c r="H58" s="273"/>
      <c r="I58" s="273"/>
      <c r="J58" s="273"/>
      <c r="K58" s="271"/>
    </row>
    <row r="59" s="1" customFormat="1" ht="15" customHeight="1">
      <c r="B59" s="269"/>
      <c r="C59" s="275"/>
      <c r="D59" s="273" t="s">
        <v>576</v>
      </c>
      <c r="E59" s="273"/>
      <c r="F59" s="273"/>
      <c r="G59" s="273"/>
      <c r="H59" s="273"/>
      <c r="I59" s="273"/>
      <c r="J59" s="273"/>
      <c r="K59" s="271"/>
    </row>
    <row r="60" s="1" customFormat="1" ht="15" customHeight="1">
      <c r="B60" s="269"/>
      <c r="C60" s="275"/>
      <c r="D60" s="273" t="s">
        <v>577</v>
      </c>
      <c r="E60" s="273"/>
      <c r="F60" s="273"/>
      <c r="G60" s="273"/>
      <c r="H60" s="273"/>
      <c r="I60" s="273"/>
      <c r="J60" s="273"/>
      <c r="K60" s="271"/>
    </row>
    <row r="61" s="1" customFormat="1" ht="15" customHeight="1">
      <c r="B61" s="269"/>
      <c r="C61" s="275"/>
      <c r="D61" s="273" t="s">
        <v>578</v>
      </c>
      <c r="E61" s="273"/>
      <c r="F61" s="273"/>
      <c r="G61" s="273"/>
      <c r="H61" s="273"/>
      <c r="I61" s="273"/>
      <c r="J61" s="273"/>
      <c r="K61" s="271"/>
    </row>
    <row r="62" s="1" customFormat="1" ht="15" customHeight="1">
      <c r="B62" s="269"/>
      <c r="C62" s="275"/>
      <c r="D62" s="278" t="s">
        <v>579</v>
      </c>
      <c r="E62" s="278"/>
      <c r="F62" s="278"/>
      <c r="G62" s="278"/>
      <c r="H62" s="278"/>
      <c r="I62" s="278"/>
      <c r="J62" s="278"/>
      <c r="K62" s="271"/>
    </row>
    <row r="63" s="1" customFormat="1" ht="15" customHeight="1">
      <c r="B63" s="269"/>
      <c r="C63" s="275"/>
      <c r="D63" s="273" t="s">
        <v>580</v>
      </c>
      <c r="E63" s="273"/>
      <c r="F63" s="273"/>
      <c r="G63" s="273"/>
      <c r="H63" s="273"/>
      <c r="I63" s="273"/>
      <c r="J63" s="273"/>
      <c r="K63" s="271"/>
    </row>
    <row r="64" s="1" customFormat="1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s="1" customFormat="1" ht="15" customHeight="1">
      <c r="B65" s="269"/>
      <c r="C65" s="275"/>
      <c r="D65" s="273" t="s">
        <v>581</v>
      </c>
      <c r="E65" s="273"/>
      <c r="F65" s="273"/>
      <c r="G65" s="273"/>
      <c r="H65" s="273"/>
      <c r="I65" s="273"/>
      <c r="J65" s="273"/>
      <c r="K65" s="271"/>
    </row>
    <row r="66" s="1" customFormat="1" ht="15" customHeight="1">
      <c r="B66" s="269"/>
      <c r="C66" s="275"/>
      <c r="D66" s="278" t="s">
        <v>582</v>
      </c>
      <c r="E66" s="278"/>
      <c r="F66" s="278"/>
      <c r="G66" s="278"/>
      <c r="H66" s="278"/>
      <c r="I66" s="278"/>
      <c r="J66" s="278"/>
      <c r="K66" s="271"/>
    </row>
    <row r="67" s="1" customFormat="1" ht="15" customHeight="1">
      <c r="B67" s="269"/>
      <c r="C67" s="275"/>
      <c r="D67" s="273" t="s">
        <v>583</v>
      </c>
      <c r="E67" s="273"/>
      <c r="F67" s="273"/>
      <c r="G67" s="273"/>
      <c r="H67" s="273"/>
      <c r="I67" s="273"/>
      <c r="J67" s="273"/>
      <c r="K67" s="271"/>
    </row>
    <row r="68" s="1" customFormat="1" ht="15" customHeight="1">
      <c r="B68" s="269"/>
      <c r="C68" s="275"/>
      <c r="D68" s="273" t="s">
        <v>584</v>
      </c>
      <c r="E68" s="273"/>
      <c r="F68" s="273"/>
      <c r="G68" s="273"/>
      <c r="H68" s="273"/>
      <c r="I68" s="273"/>
      <c r="J68" s="273"/>
      <c r="K68" s="271"/>
    </row>
    <row r="69" s="1" customFormat="1" ht="15" customHeight="1">
      <c r="B69" s="269"/>
      <c r="C69" s="275"/>
      <c r="D69" s="273" t="s">
        <v>585</v>
      </c>
      <c r="E69" s="273"/>
      <c r="F69" s="273"/>
      <c r="G69" s="273"/>
      <c r="H69" s="273"/>
      <c r="I69" s="273"/>
      <c r="J69" s="273"/>
      <c r="K69" s="271"/>
    </row>
    <row r="70" s="1" customFormat="1" ht="15" customHeight="1">
      <c r="B70" s="269"/>
      <c r="C70" s="275"/>
      <c r="D70" s="273" t="s">
        <v>586</v>
      </c>
      <c r="E70" s="273"/>
      <c r="F70" s="273"/>
      <c r="G70" s="273"/>
      <c r="H70" s="273"/>
      <c r="I70" s="273"/>
      <c r="J70" s="273"/>
      <c r="K70" s="271"/>
    </row>
    <row r="7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="1" customFormat="1" ht="45" customHeight="1">
      <c r="B75" s="288"/>
      <c r="C75" s="289" t="s">
        <v>587</v>
      </c>
      <c r="D75" s="289"/>
      <c r="E75" s="289"/>
      <c r="F75" s="289"/>
      <c r="G75" s="289"/>
      <c r="H75" s="289"/>
      <c r="I75" s="289"/>
      <c r="J75" s="289"/>
      <c r="K75" s="290"/>
    </row>
    <row r="76" s="1" customFormat="1" ht="17.25" customHeight="1">
      <c r="B76" s="288"/>
      <c r="C76" s="291" t="s">
        <v>588</v>
      </c>
      <c r="D76" s="291"/>
      <c r="E76" s="291"/>
      <c r="F76" s="291" t="s">
        <v>589</v>
      </c>
      <c r="G76" s="292"/>
      <c r="H76" s="291" t="s">
        <v>51</v>
      </c>
      <c r="I76" s="291" t="s">
        <v>54</v>
      </c>
      <c r="J76" s="291" t="s">
        <v>590</v>
      </c>
      <c r="K76" s="290"/>
    </row>
    <row r="77" s="1" customFormat="1" ht="17.25" customHeight="1">
      <c r="B77" s="288"/>
      <c r="C77" s="293" t="s">
        <v>591</v>
      </c>
      <c r="D77" s="293"/>
      <c r="E77" s="293"/>
      <c r="F77" s="294" t="s">
        <v>592</v>
      </c>
      <c r="G77" s="295"/>
      <c r="H77" s="293"/>
      <c r="I77" s="293"/>
      <c r="J77" s="293" t="s">
        <v>593</v>
      </c>
      <c r="K77" s="290"/>
    </row>
    <row r="78" s="1" customFormat="1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s="1" customFormat="1" ht="15" customHeight="1">
      <c r="B79" s="288"/>
      <c r="C79" s="276" t="s">
        <v>50</v>
      </c>
      <c r="D79" s="298"/>
      <c r="E79" s="298"/>
      <c r="F79" s="299" t="s">
        <v>594</v>
      </c>
      <c r="G79" s="300"/>
      <c r="H79" s="276" t="s">
        <v>595</v>
      </c>
      <c r="I79" s="276" t="s">
        <v>596</v>
      </c>
      <c r="J79" s="276">
        <v>20</v>
      </c>
      <c r="K79" s="290"/>
    </row>
    <row r="80" s="1" customFormat="1" ht="15" customHeight="1">
      <c r="B80" s="288"/>
      <c r="C80" s="276" t="s">
        <v>597</v>
      </c>
      <c r="D80" s="276"/>
      <c r="E80" s="276"/>
      <c r="F80" s="299" t="s">
        <v>594</v>
      </c>
      <c r="G80" s="300"/>
      <c r="H80" s="276" t="s">
        <v>598</v>
      </c>
      <c r="I80" s="276" t="s">
        <v>596</v>
      </c>
      <c r="J80" s="276">
        <v>120</v>
      </c>
      <c r="K80" s="290"/>
    </row>
    <row r="81" s="1" customFormat="1" ht="15" customHeight="1">
      <c r="B81" s="301"/>
      <c r="C81" s="276" t="s">
        <v>599</v>
      </c>
      <c r="D81" s="276"/>
      <c r="E81" s="276"/>
      <c r="F81" s="299" t="s">
        <v>600</v>
      </c>
      <c r="G81" s="300"/>
      <c r="H81" s="276" t="s">
        <v>601</v>
      </c>
      <c r="I81" s="276" t="s">
        <v>596</v>
      </c>
      <c r="J81" s="276">
        <v>50</v>
      </c>
      <c r="K81" s="290"/>
    </row>
    <row r="82" s="1" customFormat="1" ht="15" customHeight="1">
      <c r="B82" s="301"/>
      <c r="C82" s="276" t="s">
        <v>602</v>
      </c>
      <c r="D82" s="276"/>
      <c r="E82" s="276"/>
      <c r="F82" s="299" t="s">
        <v>594</v>
      </c>
      <c r="G82" s="300"/>
      <c r="H82" s="276" t="s">
        <v>603</v>
      </c>
      <c r="I82" s="276" t="s">
        <v>604</v>
      </c>
      <c r="J82" s="276"/>
      <c r="K82" s="290"/>
    </row>
    <row r="83" s="1" customFormat="1" ht="15" customHeight="1">
      <c r="B83" s="301"/>
      <c r="C83" s="302" t="s">
        <v>605</v>
      </c>
      <c r="D83" s="302"/>
      <c r="E83" s="302"/>
      <c r="F83" s="303" t="s">
        <v>600</v>
      </c>
      <c r="G83" s="302"/>
      <c r="H83" s="302" t="s">
        <v>606</v>
      </c>
      <c r="I83" s="302" t="s">
        <v>596</v>
      </c>
      <c r="J83" s="302">
        <v>15</v>
      </c>
      <c r="K83" s="290"/>
    </row>
    <row r="84" s="1" customFormat="1" ht="15" customHeight="1">
      <c r="B84" s="301"/>
      <c r="C84" s="302" t="s">
        <v>607</v>
      </c>
      <c r="D84" s="302"/>
      <c r="E84" s="302"/>
      <c r="F84" s="303" t="s">
        <v>600</v>
      </c>
      <c r="G84" s="302"/>
      <c r="H84" s="302" t="s">
        <v>608</v>
      </c>
      <c r="I84" s="302" t="s">
        <v>596</v>
      </c>
      <c r="J84" s="302">
        <v>15</v>
      </c>
      <c r="K84" s="290"/>
    </row>
    <row r="85" s="1" customFormat="1" ht="15" customHeight="1">
      <c r="B85" s="301"/>
      <c r="C85" s="302" t="s">
        <v>609</v>
      </c>
      <c r="D85" s="302"/>
      <c r="E85" s="302"/>
      <c r="F85" s="303" t="s">
        <v>600</v>
      </c>
      <c r="G85" s="302"/>
      <c r="H85" s="302" t="s">
        <v>610</v>
      </c>
      <c r="I85" s="302" t="s">
        <v>596</v>
      </c>
      <c r="J85" s="302">
        <v>20</v>
      </c>
      <c r="K85" s="290"/>
    </row>
    <row r="86" s="1" customFormat="1" ht="15" customHeight="1">
      <c r="B86" s="301"/>
      <c r="C86" s="302" t="s">
        <v>611</v>
      </c>
      <c r="D86" s="302"/>
      <c r="E86" s="302"/>
      <c r="F86" s="303" t="s">
        <v>600</v>
      </c>
      <c r="G86" s="302"/>
      <c r="H86" s="302" t="s">
        <v>612</v>
      </c>
      <c r="I86" s="302" t="s">
        <v>596</v>
      </c>
      <c r="J86" s="302">
        <v>20</v>
      </c>
      <c r="K86" s="290"/>
    </row>
    <row r="87" s="1" customFormat="1" ht="15" customHeight="1">
      <c r="B87" s="301"/>
      <c r="C87" s="276" t="s">
        <v>613</v>
      </c>
      <c r="D87" s="276"/>
      <c r="E87" s="276"/>
      <c r="F87" s="299" t="s">
        <v>600</v>
      </c>
      <c r="G87" s="300"/>
      <c r="H87" s="276" t="s">
        <v>614</v>
      </c>
      <c r="I87" s="276" t="s">
        <v>596</v>
      </c>
      <c r="J87" s="276">
        <v>50</v>
      </c>
      <c r="K87" s="290"/>
    </row>
    <row r="88" s="1" customFormat="1" ht="15" customHeight="1">
      <c r="B88" s="301"/>
      <c r="C88" s="276" t="s">
        <v>615</v>
      </c>
      <c r="D88" s="276"/>
      <c r="E88" s="276"/>
      <c r="F88" s="299" t="s">
        <v>600</v>
      </c>
      <c r="G88" s="300"/>
      <c r="H88" s="276" t="s">
        <v>616</v>
      </c>
      <c r="I88" s="276" t="s">
        <v>596</v>
      </c>
      <c r="J88" s="276">
        <v>20</v>
      </c>
      <c r="K88" s="290"/>
    </row>
    <row r="89" s="1" customFormat="1" ht="15" customHeight="1">
      <c r="B89" s="301"/>
      <c r="C89" s="276" t="s">
        <v>617</v>
      </c>
      <c r="D89" s="276"/>
      <c r="E89" s="276"/>
      <c r="F89" s="299" t="s">
        <v>600</v>
      </c>
      <c r="G89" s="300"/>
      <c r="H89" s="276" t="s">
        <v>618</v>
      </c>
      <c r="I89" s="276" t="s">
        <v>596</v>
      </c>
      <c r="J89" s="276">
        <v>20</v>
      </c>
      <c r="K89" s="290"/>
    </row>
    <row r="90" s="1" customFormat="1" ht="15" customHeight="1">
      <c r="B90" s="301"/>
      <c r="C90" s="276" t="s">
        <v>619</v>
      </c>
      <c r="D90" s="276"/>
      <c r="E90" s="276"/>
      <c r="F90" s="299" t="s">
        <v>600</v>
      </c>
      <c r="G90" s="300"/>
      <c r="H90" s="276" t="s">
        <v>620</v>
      </c>
      <c r="I90" s="276" t="s">
        <v>596</v>
      </c>
      <c r="J90" s="276">
        <v>50</v>
      </c>
      <c r="K90" s="290"/>
    </row>
    <row r="91" s="1" customFormat="1" ht="15" customHeight="1">
      <c r="B91" s="301"/>
      <c r="C91" s="276" t="s">
        <v>621</v>
      </c>
      <c r="D91" s="276"/>
      <c r="E91" s="276"/>
      <c r="F91" s="299" t="s">
        <v>600</v>
      </c>
      <c r="G91" s="300"/>
      <c r="H91" s="276" t="s">
        <v>621</v>
      </c>
      <c r="I91" s="276" t="s">
        <v>596</v>
      </c>
      <c r="J91" s="276">
        <v>50</v>
      </c>
      <c r="K91" s="290"/>
    </row>
    <row r="92" s="1" customFormat="1" ht="15" customHeight="1">
      <c r="B92" s="301"/>
      <c r="C92" s="276" t="s">
        <v>622</v>
      </c>
      <c r="D92" s="276"/>
      <c r="E92" s="276"/>
      <c r="F92" s="299" t="s">
        <v>600</v>
      </c>
      <c r="G92" s="300"/>
      <c r="H92" s="276" t="s">
        <v>623</v>
      </c>
      <c r="I92" s="276" t="s">
        <v>596</v>
      </c>
      <c r="J92" s="276">
        <v>255</v>
      </c>
      <c r="K92" s="290"/>
    </row>
    <row r="93" s="1" customFormat="1" ht="15" customHeight="1">
      <c r="B93" s="301"/>
      <c r="C93" s="276" t="s">
        <v>624</v>
      </c>
      <c r="D93" s="276"/>
      <c r="E93" s="276"/>
      <c r="F93" s="299" t="s">
        <v>594</v>
      </c>
      <c r="G93" s="300"/>
      <c r="H93" s="276" t="s">
        <v>625</v>
      </c>
      <c r="I93" s="276" t="s">
        <v>626</v>
      </c>
      <c r="J93" s="276"/>
      <c r="K93" s="290"/>
    </row>
    <row r="94" s="1" customFormat="1" ht="15" customHeight="1">
      <c r="B94" s="301"/>
      <c r="C94" s="276" t="s">
        <v>627</v>
      </c>
      <c r="D94" s="276"/>
      <c r="E94" s="276"/>
      <c r="F94" s="299" t="s">
        <v>594</v>
      </c>
      <c r="G94" s="300"/>
      <c r="H94" s="276" t="s">
        <v>628</v>
      </c>
      <c r="I94" s="276" t="s">
        <v>629</v>
      </c>
      <c r="J94" s="276"/>
      <c r="K94" s="290"/>
    </row>
    <row r="95" s="1" customFormat="1" ht="15" customHeight="1">
      <c r="B95" s="301"/>
      <c r="C95" s="276" t="s">
        <v>630</v>
      </c>
      <c r="D95" s="276"/>
      <c r="E95" s="276"/>
      <c r="F95" s="299" t="s">
        <v>594</v>
      </c>
      <c r="G95" s="300"/>
      <c r="H95" s="276" t="s">
        <v>630</v>
      </c>
      <c r="I95" s="276" t="s">
        <v>629</v>
      </c>
      <c r="J95" s="276"/>
      <c r="K95" s="290"/>
    </row>
    <row r="96" s="1" customFormat="1" ht="15" customHeight="1">
      <c r="B96" s="301"/>
      <c r="C96" s="276" t="s">
        <v>35</v>
      </c>
      <c r="D96" s="276"/>
      <c r="E96" s="276"/>
      <c r="F96" s="299" t="s">
        <v>594</v>
      </c>
      <c r="G96" s="300"/>
      <c r="H96" s="276" t="s">
        <v>631</v>
      </c>
      <c r="I96" s="276" t="s">
        <v>629</v>
      </c>
      <c r="J96" s="276"/>
      <c r="K96" s="290"/>
    </row>
    <row r="97" s="1" customFormat="1" ht="15" customHeight="1">
      <c r="B97" s="301"/>
      <c r="C97" s="276" t="s">
        <v>45</v>
      </c>
      <c r="D97" s="276"/>
      <c r="E97" s="276"/>
      <c r="F97" s="299" t="s">
        <v>594</v>
      </c>
      <c r="G97" s="300"/>
      <c r="H97" s="276" t="s">
        <v>632</v>
      </c>
      <c r="I97" s="276" t="s">
        <v>629</v>
      </c>
      <c r="J97" s="276"/>
      <c r="K97" s="290"/>
    </row>
    <row r="98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="1" customFormat="1" ht="45" customHeight="1">
      <c r="B102" s="288"/>
      <c r="C102" s="289" t="s">
        <v>633</v>
      </c>
      <c r="D102" s="289"/>
      <c r="E102" s="289"/>
      <c r="F102" s="289"/>
      <c r="G102" s="289"/>
      <c r="H102" s="289"/>
      <c r="I102" s="289"/>
      <c r="J102" s="289"/>
      <c r="K102" s="290"/>
    </row>
    <row r="103" s="1" customFormat="1" ht="17.25" customHeight="1">
      <c r="B103" s="288"/>
      <c r="C103" s="291" t="s">
        <v>588</v>
      </c>
      <c r="D103" s="291"/>
      <c r="E103" s="291"/>
      <c r="F103" s="291" t="s">
        <v>589</v>
      </c>
      <c r="G103" s="292"/>
      <c r="H103" s="291" t="s">
        <v>51</v>
      </c>
      <c r="I103" s="291" t="s">
        <v>54</v>
      </c>
      <c r="J103" s="291" t="s">
        <v>590</v>
      </c>
      <c r="K103" s="290"/>
    </row>
    <row r="104" s="1" customFormat="1" ht="17.25" customHeight="1">
      <c r="B104" s="288"/>
      <c r="C104" s="293" t="s">
        <v>591</v>
      </c>
      <c r="D104" s="293"/>
      <c r="E104" s="293"/>
      <c r="F104" s="294" t="s">
        <v>592</v>
      </c>
      <c r="G104" s="295"/>
      <c r="H104" s="293"/>
      <c r="I104" s="293"/>
      <c r="J104" s="293" t="s">
        <v>593</v>
      </c>
      <c r="K104" s="290"/>
    </row>
    <row r="105" s="1" customFormat="1" ht="5.25" customHeight="1">
      <c r="B105" s="288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="1" customFormat="1" ht="15" customHeight="1">
      <c r="B106" s="288"/>
      <c r="C106" s="276" t="s">
        <v>50</v>
      </c>
      <c r="D106" s="298"/>
      <c r="E106" s="298"/>
      <c r="F106" s="299" t="s">
        <v>594</v>
      </c>
      <c r="G106" s="276"/>
      <c r="H106" s="276" t="s">
        <v>634</v>
      </c>
      <c r="I106" s="276" t="s">
        <v>596</v>
      </c>
      <c r="J106" s="276">
        <v>20</v>
      </c>
      <c r="K106" s="290"/>
    </row>
    <row r="107" s="1" customFormat="1" ht="15" customHeight="1">
      <c r="B107" s="288"/>
      <c r="C107" s="276" t="s">
        <v>597</v>
      </c>
      <c r="D107" s="276"/>
      <c r="E107" s="276"/>
      <c r="F107" s="299" t="s">
        <v>594</v>
      </c>
      <c r="G107" s="276"/>
      <c r="H107" s="276" t="s">
        <v>634</v>
      </c>
      <c r="I107" s="276" t="s">
        <v>596</v>
      </c>
      <c r="J107" s="276">
        <v>120</v>
      </c>
      <c r="K107" s="290"/>
    </row>
    <row r="108" s="1" customFormat="1" ht="15" customHeight="1">
      <c r="B108" s="301"/>
      <c r="C108" s="276" t="s">
        <v>599</v>
      </c>
      <c r="D108" s="276"/>
      <c r="E108" s="276"/>
      <c r="F108" s="299" t="s">
        <v>600</v>
      </c>
      <c r="G108" s="276"/>
      <c r="H108" s="276" t="s">
        <v>634</v>
      </c>
      <c r="I108" s="276" t="s">
        <v>596</v>
      </c>
      <c r="J108" s="276">
        <v>50</v>
      </c>
      <c r="K108" s="290"/>
    </row>
    <row r="109" s="1" customFormat="1" ht="15" customHeight="1">
      <c r="B109" s="301"/>
      <c r="C109" s="276" t="s">
        <v>602</v>
      </c>
      <c r="D109" s="276"/>
      <c r="E109" s="276"/>
      <c r="F109" s="299" t="s">
        <v>594</v>
      </c>
      <c r="G109" s="276"/>
      <c r="H109" s="276" t="s">
        <v>634</v>
      </c>
      <c r="I109" s="276" t="s">
        <v>604</v>
      </c>
      <c r="J109" s="276"/>
      <c r="K109" s="290"/>
    </row>
    <row r="110" s="1" customFormat="1" ht="15" customHeight="1">
      <c r="B110" s="301"/>
      <c r="C110" s="276" t="s">
        <v>613</v>
      </c>
      <c r="D110" s="276"/>
      <c r="E110" s="276"/>
      <c r="F110" s="299" t="s">
        <v>600</v>
      </c>
      <c r="G110" s="276"/>
      <c r="H110" s="276" t="s">
        <v>634</v>
      </c>
      <c r="I110" s="276" t="s">
        <v>596</v>
      </c>
      <c r="J110" s="276">
        <v>50</v>
      </c>
      <c r="K110" s="290"/>
    </row>
    <row r="111" s="1" customFormat="1" ht="15" customHeight="1">
      <c r="B111" s="301"/>
      <c r="C111" s="276" t="s">
        <v>621</v>
      </c>
      <c r="D111" s="276"/>
      <c r="E111" s="276"/>
      <c r="F111" s="299" t="s">
        <v>600</v>
      </c>
      <c r="G111" s="276"/>
      <c r="H111" s="276" t="s">
        <v>634</v>
      </c>
      <c r="I111" s="276" t="s">
        <v>596</v>
      </c>
      <c r="J111" s="276">
        <v>50</v>
      </c>
      <c r="K111" s="290"/>
    </row>
    <row r="112" s="1" customFormat="1" ht="15" customHeight="1">
      <c r="B112" s="301"/>
      <c r="C112" s="276" t="s">
        <v>619</v>
      </c>
      <c r="D112" s="276"/>
      <c r="E112" s="276"/>
      <c r="F112" s="299" t="s">
        <v>600</v>
      </c>
      <c r="G112" s="276"/>
      <c r="H112" s="276" t="s">
        <v>634</v>
      </c>
      <c r="I112" s="276" t="s">
        <v>596</v>
      </c>
      <c r="J112" s="276">
        <v>50</v>
      </c>
      <c r="K112" s="290"/>
    </row>
    <row r="113" s="1" customFormat="1" ht="15" customHeight="1">
      <c r="B113" s="301"/>
      <c r="C113" s="276" t="s">
        <v>50</v>
      </c>
      <c r="D113" s="276"/>
      <c r="E113" s="276"/>
      <c r="F113" s="299" t="s">
        <v>594</v>
      </c>
      <c r="G113" s="276"/>
      <c r="H113" s="276" t="s">
        <v>635</v>
      </c>
      <c r="I113" s="276" t="s">
        <v>596</v>
      </c>
      <c r="J113" s="276">
        <v>20</v>
      </c>
      <c r="K113" s="290"/>
    </row>
    <row r="114" s="1" customFormat="1" ht="15" customHeight="1">
      <c r="B114" s="301"/>
      <c r="C114" s="276" t="s">
        <v>636</v>
      </c>
      <c r="D114" s="276"/>
      <c r="E114" s="276"/>
      <c r="F114" s="299" t="s">
        <v>594</v>
      </c>
      <c r="G114" s="276"/>
      <c r="H114" s="276" t="s">
        <v>637</v>
      </c>
      <c r="I114" s="276" t="s">
        <v>596</v>
      </c>
      <c r="J114" s="276">
        <v>120</v>
      </c>
      <c r="K114" s="290"/>
    </row>
    <row r="115" s="1" customFormat="1" ht="15" customHeight="1">
      <c r="B115" s="301"/>
      <c r="C115" s="276" t="s">
        <v>35</v>
      </c>
      <c r="D115" s="276"/>
      <c r="E115" s="276"/>
      <c r="F115" s="299" t="s">
        <v>594</v>
      </c>
      <c r="G115" s="276"/>
      <c r="H115" s="276" t="s">
        <v>638</v>
      </c>
      <c r="I115" s="276" t="s">
        <v>629</v>
      </c>
      <c r="J115" s="276"/>
      <c r="K115" s="290"/>
    </row>
    <row r="116" s="1" customFormat="1" ht="15" customHeight="1">
      <c r="B116" s="301"/>
      <c r="C116" s="276" t="s">
        <v>45</v>
      </c>
      <c r="D116" s="276"/>
      <c r="E116" s="276"/>
      <c r="F116" s="299" t="s">
        <v>594</v>
      </c>
      <c r="G116" s="276"/>
      <c r="H116" s="276" t="s">
        <v>639</v>
      </c>
      <c r="I116" s="276" t="s">
        <v>629</v>
      </c>
      <c r="J116" s="276"/>
      <c r="K116" s="290"/>
    </row>
    <row r="117" s="1" customFormat="1" ht="15" customHeight="1">
      <c r="B117" s="301"/>
      <c r="C117" s="276" t="s">
        <v>54</v>
      </c>
      <c r="D117" s="276"/>
      <c r="E117" s="276"/>
      <c r="F117" s="299" t="s">
        <v>594</v>
      </c>
      <c r="G117" s="276"/>
      <c r="H117" s="276" t="s">
        <v>640</v>
      </c>
      <c r="I117" s="276" t="s">
        <v>641</v>
      </c>
      <c r="J117" s="276"/>
      <c r="K117" s="290"/>
    </row>
    <row r="118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="1" customFormat="1" ht="18.75" customHeight="1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="1" customFormat="1" ht="7.5" customHeight="1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="1" customFormat="1" ht="45" customHeight="1">
      <c r="B122" s="317"/>
      <c r="C122" s="267" t="s">
        <v>642</v>
      </c>
      <c r="D122" s="267"/>
      <c r="E122" s="267"/>
      <c r="F122" s="267"/>
      <c r="G122" s="267"/>
      <c r="H122" s="267"/>
      <c r="I122" s="267"/>
      <c r="J122" s="267"/>
      <c r="K122" s="318"/>
    </row>
    <row r="123" s="1" customFormat="1" ht="17.25" customHeight="1">
      <c r="B123" s="319"/>
      <c r="C123" s="291" t="s">
        <v>588</v>
      </c>
      <c r="D123" s="291"/>
      <c r="E123" s="291"/>
      <c r="F123" s="291" t="s">
        <v>589</v>
      </c>
      <c r="G123" s="292"/>
      <c r="H123" s="291" t="s">
        <v>51</v>
      </c>
      <c r="I123" s="291" t="s">
        <v>54</v>
      </c>
      <c r="J123" s="291" t="s">
        <v>590</v>
      </c>
      <c r="K123" s="320"/>
    </row>
    <row r="124" s="1" customFormat="1" ht="17.25" customHeight="1">
      <c r="B124" s="319"/>
      <c r="C124" s="293" t="s">
        <v>591</v>
      </c>
      <c r="D124" s="293"/>
      <c r="E124" s="293"/>
      <c r="F124" s="294" t="s">
        <v>592</v>
      </c>
      <c r="G124" s="295"/>
      <c r="H124" s="293"/>
      <c r="I124" s="293"/>
      <c r="J124" s="293" t="s">
        <v>593</v>
      </c>
      <c r="K124" s="320"/>
    </row>
    <row r="125" s="1" customFormat="1" ht="5.25" customHeight="1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="1" customFormat="1" ht="15" customHeight="1">
      <c r="B126" s="321"/>
      <c r="C126" s="276" t="s">
        <v>597</v>
      </c>
      <c r="D126" s="298"/>
      <c r="E126" s="298"/>
      <c r="F126" s="299" t="s">
        <v>594</v>
      </c>
      <c r="G126" s="276"/>
      <c r="H126" s="276" t="s">
        <v>634</v>
      </c>
      <c r="I126" s="276" t="s">
        <v>596</v>
      </c>
      <c r="J126" s="276">
        <v>120</v>
      </c>
      <c r="K126" s="324"/>
    </row>
    <row r="127" s="1" customFormat="1" ht="15" customHeight="1">
      <c r="B127" s="321"/>
      <c r="C127" s="276" t="s">
        <v>643</v>
      </c>
      <c r="D127" s="276"/>
      <c r="E127" s="276"/>
      <c r="F127" s="299" t="s">
        <v>594</v>
      </c>
      <c r="G127" s="276"/>
      <c r="H127" s="276" t="s">
        <v>644</v>
      </c>
      <c r="I127" s="276" t="s">
        <v>596</v>
      </c>
      <c r="J127" s="276" t="s">
        <v>645</v>
      </c>
      <c r="K127" s="324"/>
    </row>
    <row r="128" s="1" customFormat="1" ht="15" customHeight="1">
      <c r="B128" s="321"/>
      <c r="C128" s="276" t="s">
        <v>542</v>
      </c>
      <c r="D128" s="276"/>
      <c r="E128" s="276"/>
      <c r="F128" s="299" t="s">
        <v>594</v>
      </c>
      <c r="G128" s="276"/>
      <c r="H128" s="276" t="s">
        <v>646</v>
      </c>
      <c r="I128" s="276" t="s">
        <v>596</v>
      </c>
      <c r="J128" s="276" t="s">
        <v>645</v>
      </c>
      <c r="K128" s="324"/>
    </row>
    <row r="129" s="1" customFormat="1" ht="15" customHeight="1">
      <c r="B129" s="321"/>
      <c r="C129" s="276" t="s">
        <v>605</v>
      </c>
      <c r="D129" s="276"/>
      <c r="E129" s="276"/>
      <c r="F129" s="299" t="s">
        <v>600</v>
      </c>
      <c r="G129" s="276"/>
      <c r="H129" s="276" t="s">
        <v>606</v>
      </c>
      <c r="I129" s="276" t="s">
        <v>596</v>
      </c>
      <c r="J129" s="276">
        <v>15</v>
      </c>
      <c r="K129" s="324"/>
    </row>
    <row r="130" s="1" customFormat="1" ht="15" customHeight="1">
      <c r="B130" s="321"/>
      <c r="C130" s="302" t="s">
        <v>607</v>
      </c>
      <c r="D130" s="302"/>
      <c r="E130" s="302"/>
      <c r="F130" s="303" t="s">
        <v>600</v>
      </c>
      <c r="G130" s="302"/>
      <c r="H130" s="302" t="s">
        <v>608</v>
      </c>
      <c r="I130" s="302" t="s">
        <v>596</v>
      </c>
      <c r="J130" s="302">
        <v>15</v>
      </c>
      <c r="K130" s="324"/>
    </row>
    <row r="131" s="1" customFormat="1" ht="15" customHeight="1">
      <c r="B131" s="321"/>
      <c r="C131" s="302" t="s">
        <v>609</v>
      </c>
      <c r="D131" s="302"/>
      <c r="E131" s="302"/>
      <c r="F131" s="303" t="s">
        <v>600</v>
      </c>
      <c r="G131" s="302"/>
      <c r="H131" s="302" t="s">
        <v>610</v>
      </c>
      <c r="I131" s="302" t="s">
        <v>596</v>
      </c>
      <c r="J131" s="302">
        <v>20</v>
      </c>
      <c r="K131" s="324"/>
    </row>
    <row r="132" s="1" customFormat="1" ht="15" customHeight="1">
      <c r="B132" s="321"/>
      <c r="C132" s="302" t="s">
        <v>611</v>
      </c>
      <c r="D132" s="302"/>
      <c r="E132" s="302"/>
      <c r="F132" s="303" t="s">
        <v>600</v>
      </c>
      <c r="G132" s="302"/>
      <c r="H132" s="302" t="s">
        <v>612</v>
      </c>
      <c r="I132" s="302" t="s">
        <v>596</v>
      </c>
      <c r="J132" s="302">
        <v>20</v>
      </c>
      <c r="K132" s="324"/>
    </row>
    <row r="133" s="1" customFormat="1" ht="15" customHeight="1">
      <c r="B133" s="321"/>
      <c r="C133" s="276" t="s">
        <v>599</v>
      </c>
      <c r="D133" s="276"/>
      <c r="E133" s="276"/>
      <c r="F133" s="299" t="s">
        <v>600</v>
      </c>
      <c r="G133" s="276"/>
      <c r="H133" s="276" t="s">
        <v>634</v>
      </c>
      <c r="I133" s="276" t="s">
        <v>596</v>
      </c>
      <c r="J133" s="276">
        <v>50</v>
      </c>
      <c r="K133" s="324"/>
    </row>
    <row r="134" s="1" customFormat="1" ht="15" customHeight="1">
      <c r="B134" s="321"/>
      <c r="C134" s="276" t="s">
        <v>613</v>
      </c>
      <c r="D134" s="276"/>
      <c r="E134" s="276"/>
      <c r="F134" s="299" t="s">
        <v>600</v>
      </c>
      <c r="G134" s="276"/>
      <c r="H134" s="276" t="s">
        <v>634</v>
      </c>
      <c r="I134" s="276" t="s">
        <v>596</v>
      </c>
      <c r="J134" s="276">
        <v>50</v>
      </c>
      <c r="K134" s="324"/>
    </row>
    <row r="135" s="1" customFormat="1" ht="15" customHeight="1">
      <c r="B135" s="321"/>
      <c r="C135" s="276" t="s">
        <v>619</v>
      </c>
      <c r="D135" s="276"/>
      <c r="E135" s="276"/>
      <c r="F135" s="299" t="s">
        <v>600</v>
      </c>
      <c r="G135" s="276"/>
      <c r="H135" s="276" t="s">
        <v>634</v>
      </c>
      <c r="I135" s="276" t="s">
        <v>596</v>
      </c>
      <c r="J135" s="276">
        <v>50</v>
      </c>
      <c r="K135" s="324"/>
    </row>
    <row r="136" s="1" customFormat="1" ht="15" customHeight="1">
      <c r="B136" s="321"/>
      <c r="C136" s="276" t="s">
        <v>621</v>
      </c>
      <c r="D136" s="276"/>
      <c r="E136" s="276"/>
      <c r="F136" s="299" t="s">
        <v>600</v>
      </c>
      <c r="G136" s="276"/>
      <c r="H136" s="276" t="s">
        <v>634</v>
      </c>
      <c r="I136" s="276" t="s">
        <v>596</v>
      </c>
      <c r="J136" s="276">
        <v>50</v>
      </c>
      <c r="K136" s="324"/>
    </row>
    <row r="137" s="1" customFormat="1" ht="15" customHeight="1">
      <c r="B137" s="321"/>
      <c r="C137" s="276" t="s">
        <v>622</v>
      </c>
      <c r="D137" s="276"/>
      <c r="E137" s="276"/>
      <c r="F137" s="299" t="s">
        <v>600</v>
      </c>
      <c r="G137" s="276"/>
      <c r="H137" s="276" t="s">
        <v>647</v>
      </c>
      <c r="I137" s="276" t="s">
        <v>596</v>
      </c>
      <c r="J137" s="276">
        <v>255</v>
      </c>
      <c r="K137" s="324"/>
    </row>
    <row r="138" s="1" customFormat="1" ht="15" customHeight="1">
      <c r="B138" s="321"/>
      <c r="C138" s="276" t="s">
        <v>624</v>
      </c>
      <c r="D138" s="276"/>
      <c r="E138" s="276"/>
      <c r="F138" s="299" t="s">
        <v>594</v>
      </c>
      <c r="G138" s="276"/>
      <c r="H138" s="276" t="s">
        <v>648</v>
      </c>
      <c r="I138" s="276" t="s">
        <v>626</v>
      </c>
      <c r="J138" s="276"/>
      <c r="K138" s="324"/>
    </row>
    <row r="139" s="1" customFormat="1" ht="15" customHeight="1">
      <c r="B139" s="321"/>
      <c r="C139" s="276" t="s">
        <v>627</v>
      </c>
      <c r="D139" s="276"/>
      <c r="E139" s="276"/>
      <c r="F139" s="299" t="s">
        <v>594</v>
      </c>
      <c r="G139" s="276"/>
      <c r="H139" s="276" t="s">
        <v>649</v>
      </c>
      <c r="I139" s="276" t="s">
        <v>629</v>
      </c>
      <c r="J139" s="276"/>
      <c r="K139" s="324"/>
    </row>
    <row r="140" s="1" customFormat="1" ht="15" customHeight="1">
      <c r="B140" s="321"/>
      <c r="C140" s="276" t="s">
        <v>630</v>
      </c>
      <c r="D140" s="276"/>
      <c r="E140" s="276"/>
      <c r="F140" s="299" t="s">
        <v>594</v>
      </c>
      <c r="G140" s="276"/>
      <c r="H140" s="276" t="s">
        <v>630</v>
      </c>
      <c r="I140" s="276" t="s">
        <v>629</v>
      </c>
      <c r="J140" s="276"/>
      <c r="K140" s="324"/>
    </row>
    <row r="141" s="1" customFormat="1" ht="15" customHeight="1">
      <c r="B141" s="321"/>
      <c r="C141" s="276" t="s">
        <v>35</v>
      </c>
      <c r="D141" s="276"/>
      <c r="E141" s="276"/>
      <c r="F141" s="299" t="s">
        <v>594</v>
      </c>
      <c r="G141" s="276"/>
      <c r="H141" s="276" t="s">
        <v>650</v>
      </c>
      <c r="I141" s="276" t="s">
        <v>629</v>
      </c>
      <c r="J141" s="276"/>
      <c r="K141" s="324"/>
    </row>
    <row r="142" s="1" customFormat="1" ht="15" customHeight="1">
      <c r="B142" s="321"/>
      <c r="C142" s="276" t="s">
        <v>651</v>
      </c>
      <c r="D142" s="276"/>
      <c r="E142" s="276"/>
      <c r="F142" s="299" t="s">
        <v>594</v>
      </c>
      <c r="G142" s="276"/>
      <c r="H142" s="276" t="s">
        <v>652</v>
      </c>
      <c r="I142" s="276" t="s">
        <v>629</v>
      </c>
      <c r="J142" s="276"/>
      <c r="K142" s="324"/>
    </row>
    <row r="143" s="1" customFormat="1" ht="15" customHeight="1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="1" customFormat="1" ht="18.75" customHeight="1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="1" customFormat="1" ht="45" customHeight="1">
      <c r="B147" s="288"/>
      <c r="C147" s="289" t="s">
        <v>653</v>
      </c>
      <c r="D147" s="289"/>
      <c r="E147" s="289"/>
      <c r="F147" s="289"/>
      <c r="G147" s="289"/>
      <c r="H147" s="289"/>
      <c r="I147" s="289"/>
      <c r="J147" s="289"/>
      <c r="K147" s="290"/>
    </row>
    <row r="148" s="1" customFormat="1" ht="17.25" customHeight="1">
      <c r="B148" s="288"/>
      <c r="C148" s="291" t="s">
        <v>588</v>
      </c>
      <c r="D148" s="291"/>
      <c r="E148" s="291"/>
      <c r="F148" s="291" t="s">
        <v>589</v>
      </c>
      <c r="G148" s="292"/>
      <c r="H148" s="291" t="s">
        <v>51</v>
      </c>
      <c r="I148" s="291" t="s">
        <v>54</v>
      </c>
      <c r="J148" s="291" t="s">
        <v>590</v>
      </c>
      <c r="K148" s="290"/>
    </row>
    <row r="149" s="1" customFormat="1" ht="17.25" customHeight="1">
      <c r="B149" s="288"/>
      <c r="C149" s="293" t="s">
        <v>591</v>
      </c>
      <c r="D149" s="293"/>
      <c r="E149" s="293"/>
      <c r="F149" s="294" t="s">
        <v>592</v>
      </c>
      <c r="G149" s="295"/>
      <c r="H149" s="293"/>
      <c r="I149" s="293"/>
      <c r="J149" s="293" t="s">
        <v>593</v>
      </c>
      <c r="K149" s="290"/>
    </row>
    <row r="150" s="1" customFormat="1" ht="5.25" customHeight="1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="1" customFormat="1" ht="15" customHeight="1">
      <c r="B151" s="301"/>
      <c r="C151" s="328" t="s">
        <v>597</v>
      </c>
      <c r="D151" s="276"/>
      <c r="E151" s="276"/>
      <c r="F151" s="329" t="s">
        <v>594</v>
      </c>
      <c r="G151" s="276"/>
      <c r="H151" s="328" t="s">
        <v>634</v>
      </c>
      <c r="I151" s="328" t="s">
        <v>596</v>
      </c>
      <c r="J151" s="328">
        <v>120</v>
      </c>
      <c r="K151" s="324"/>
    </row>
    <row r="152" s="1" customFormat="1" ht="15" customHeight="1">
      <c r="B152" s="301"/>
      <c r="C152" s="328" t="s">
        <v>643</v>
      </c>
      <c r="D152" s="276"/>
      <c r="E152" s="276"/>
      <c r="F152" s="329" t="s">
        <v>594</v>
      </c>
      <c r="G152" s="276"/>
      <c r="H152" s="328" t="s">
        <v>654</v>
      </c>
      <c r="I152" s="328" t="s">
        <v>596</v>
      </c>
      <c r="J152" s="328" t="s">
        <v>645</v>
      </c>
      <c r="K152" s="324"/>
    </row>
    <row r="153" s="1" customFormat="1" ht="15" customHeight="1">
      <c r="B153" s="301"/>
      <c r="C153" s="328" t="s">
        <v>542</v>
      </c>
      <c r="D153" s="276"/>
      <c r="E153" s="276"/>
      <c r="F153" s="329" t="s">
        <v>594</v>
      </c>
      <c r="G153" s="276"/>
      <c r="H153" s="328" t="s">
        <v>655</v>
      </c>
      <c r="I153" s="328" t="s">
        <v>596</v>
      </c>
      <c r="J153" s="328" t="s">
        <v>645</v>
      </c>
      <c r="K153" s="324"/>
    </row>
    <row r="154" s="1" customFormat="1" ht="15" customHeight="1">
      <c r="B154" s="301"/>
      <c r="C154" s="328" t="s">
        <v>599</v>
      </c>
      <c r="D154" s="276"/>
      <c r="E154" s="276"/>
      <c r="F154" s="329" t="s">
        <v>600</v>
      </c>
      <c r="G154" s="276"/>
      <c r="H154" s="328" t="s">
        <v>634</v>
      </c>
      <c r="I154" s="328" t="s">
        <v>596</v>
      </c>
      <c r="J154" s="328">
        <v>50</v>
      </c>
      <c r="K154" s="324"/>
    </row>
    <row r="155" s="1" customFormat="1" ht="15" customHeight="1">
      <c r="B155" s="301"/>
      <c r="C155" s="328" t="s">
        <v>602</v>
      </c>
      <c r="D155" s="276"/>
      <c r="E155" s="276"/>
      <c r="F155" s="329" t="s">
        <v>594</v>
      </c>
      <c r="G155" s="276"/>
      <c r="H155" s="328" t="s">
        <v>634</v>
      </c>
      <c r="I155" s="328" t="s">
        <v>604</v>
      </c>
      <c r="J155" s="328"/>
      <c r="K155" s="324"/>
    </row>
    <row r="156" s="1" customFormat="1" ht="15" customHeight="1">
      <c r="B156" s="301"/>
      <c r="C156" s="328" t="s">
        <v>613</v>
      </c>
      <c r="D156" s="276"/>
      <c r="E156" s="276"/>
      <c r="F156" s="329" t="s">
        <v>600</v>
      </c>
      <c r="G156" s="276"/>
      <c r="H156" s="328" t="s">
        <v>634</v>
      </c>
      <c r="I156" s="328" t="s">
        <v>596</v>
      </c>
      <c r="J156" s="328">
        <v>50</v>
      </c>
      <c r="K156" s="324"/>
    </row>
    <row r="157" s="1" customFormat="1" ht="15" customHeight="1">
      <c r="B157" s="301"/>
      <c r="C157" s="328" t="s">
        <v>621</v>
      </c>
      <c r="D157" s="276"/>
      <c r="E157" s="276"/>
      <c r="F157" s="329" t="s">
        <v>600</v>
      </c>
      <c r="G157" s="276"/>
      <c r="H157" s="328" t="s">
        <v>634</v>
      </c>
      <c r="I157" s="328" t="s">
        <v>596</v>
      </c>
      <c r="J157" s="328">
        <v>50</v>
      </c>
      <c r="K157" s="324"/>
    </row>
    <row r="158" s="1" customFormat="1" ht="15" customHeight="1">
      <c r="B158" s="301"/>
      <c r="C158" s="328" t="s">
        <v>619</v>
      </c>
      <c r="D158" s="276"/>
      <c r="E158" s="276"/>
      <c r="F158" s="329" t="s">
        <v>600</v>
      </c>
      <c r="G158" s="276"/>
      <c r="H158" s="328" t="s">
        <v>634</v>
      </c>
      <c r="I158" s="328" t="s">
        <v>596</v>
      </c>
      <c r="J158" s="328">
        <v>50</v>
      </c>
      <c r="K158" s="324"/>
    </row>
    <row r="159" s="1" customFormat="1" ht="15" customHeight="1">
      <c r="B159" s="301"/>
      <c r="C159" s="328" t="s">
        <v>83</v>
      </c>
      <c r="D159" s="276"/>
      <c r="E159" s="276"/>
      <c r="F159" s="329" t="s">
        <v>594</v>
      </c>
      <c r="G159" s="276"/>
      <c r="H159" s="328" t="s">
        <v>656</v>
      </c>
      <c r="I159" s="328" t="s">
        <v>596</v>
      </c>
      <c r="J159" s="328" t="s">
        <v>657</v>
      </c>
      <c r="K159" s="324"/>
    </row>
    <row r="160" s="1" customFormat="1" ht="15" customHeight="1">
      <c r="B160" s="301"/>
      <c r="C160" s="328" t="s">
        <v>658</v>
      </c>
      <c r="D160" s="276"/>
      <c r="E160" s="276"/>
      <c r="F160" s="329" t="s">
        <v>594</v>
      </c>
      <c r="G160" s="276"/>
      <c r="H160" s="328" t="s">
        <v>659</v>
      </c>
      <c r="I160" s="328" t="s">
        <v>629</v>
      </c>
      <c r="J160" s="328"/>
      <c r="K160" s="324"/>
    </row>
    <row r="161" s="1" customFormat="1" ht="15" customHeight="1">
      <c r="B161" s="330"/>
      <c r="C161" s="310"/>
      <c r="D161" s="310"/>
      <c r="E161" s="310"/>
      <c r="F161" s="310"/>
      <c r="G161" s="310"/>
      <c r="H161" s="310"/>
      <c r="I161" s="310"/>
      <c r="J161" s="310"/>
      <c r="K161" s="331"/>
    </row>
    <row r="162" s="1" customFormat="1" ht="18.75" customHeight="1">
      <c r="B162" s="312"/>
      <c r="C162" s="322"/>
      <c r="D162" s="322"/>
      <c r="E162" s="322"/>
      <c r="F162" s="332"/>
      <c r="G162" s="322"/>
      <c r="H162" s="322"/>
      <c r="I162" s="322"/>
      <c r="J162" s="322"/>
      <c r="K162" s="312"/>
    </row>
    <row r="163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="1" customFormat="1" ht="45" customHeight="1">
      <c r="B165" s="266"/>
      <c r="C165" s="267" t="s">
        <v>660</v>
      </c>
      <c r="D165" s="267"/>
      <c r="E165" s="267"/>
      <c r="F165" s="267"/>
      <c r="G165" s="267"/>
      <c r="H165" s="267"/>
      <c r="I165" s="267"/>
      <c r="J165" s="267"/>
      <c r="K165" s="268"/>
    </row>
    <row r="166" s="1" customFormat="1" ht="17.25" customHeight="1">
      <c r="B166" s="266"/>
      <c r="C166" s="291" t="s">
        <v>588</v>
      </c>
      <c r="D166" s="291"/>
      <c r="E166" s="291"/>
      <c r="F166" s="291" t="s">
        <v>589</v>
      </c>
      <c r="G166" s="333"/>
      <c r="H166" s="334" t="s">
        <v>51</v>
      </c>
      <c r="I166" s="334" t="s">
        <v>54</v>
      </c>
      <c r="J166" s="291" t="s">
        <v>590</v>
      </c>
      <c r="K166" s="268"/>
    </row>
    <row r="167" s="1" customFormat="1" ht="17.25" customHeight="1">
      <c r="B167" s="269"/>
      <c r="C167" s="293" t="s">
        <v>591</v>
      </c>
      <c r="D167" s="293"/>
      <c r="E167" s="293"/>
      <c r="F167" s="294" t="s">
        <v>592</v>
      </c>
      <c r="G167" s="335"/>
      <c r="H167" s="336"/>
      <c r="I167" s="336"/>
      <c r="J167" s="293" t="s">
        <v>593</v>
      </c>
      <c r="K167" s="271"/>
    </row>
    <row r="168" s="1" customFormat="1" ht="5.25" customHeight="1">
      <c r="B168" s="301"/>
      <c r="C168" s="296"/>
      <c r="D168" s="296"/>
      <c r="E168" s="296"/>
      <c r="F168" s="296"/>
      <c r="G168" s="297"/>
      <c r="H168" s="296"/>
      <c r="I168" s="296"/>
      <c r="J168" s="296"/>
      <c r="K168" s="324"/>
    </row>
    <row r="169" s="1" customFormat="1" ht="15" customHeight="1">
      <c r="B169" s="301"/>
      <c r="C169" s="276" t="s">
        <v>597</v>
      </c>
      <c r="D169" s="276"/>
      <c r="E169" s="276"/>
      <c r="F169" s="299" t="s">
        <v>594</v>
      </c>
      <c r="G169" s="276"/>
      <c r="H169" s="276" t="s">
        <v>634</v>
      </c>
      <c r="I169" s="276" t="s">
        <v>596</v>
      </c>
      <c r="J169" s="276">
        <v>120</v>
      </c>
      <c r="K169" s="324"/>
    </row>
    <row r="170" s="1" customFormat="1" ht="15" customHeight="1">
      <c r="B170" s="301"/>
      <c r="C170" s="276" t="s">
        <v>643</v>
      </c>
      <c r="D170" s="276"/>
      <c r="E170" s="276"/>
      <c r="F170" s="299" t="s">
        <v>594</v>
      </c>
      <c r="G170" s="276"/>
      <c r="H170" s="276" t="s">
        <v>644</v>
      </c>
      <c r="I170" s="276" t="s">
        <v>596</v>
      </c>
      <c r="J170" s="276" t="s">
        <v>645</v>
      </c>
      <c r="K170" s="324"/>
    </row>
    <row r="171" s="1" customFormat="1" ht="15" customHeight="1">
      <c r="B171" s="301"/>
      <c r="C171" s="276" t="s">
        <v>542</v>
      </c>
      <c r="D171" s="276"/>
      <c r="E171" s="276"/>
      <c r="F171" s="299" t="s">
        <v>594</v>
      </c>
      <c r="G171" s="276"/>
      <c r="H171" s="276" t="s">
        <v>661</v>
      </c>
      <c r="I171" s="276" t="s">
        <v>596</v>
      </c>
      <c r="J171" s="276" t="s">
        <v>645</v>
      </c>
      <c r="K171" s="324"/>
    </row>
    <row r="172" s="1" customFormat="1" ht="15" customHeight="1">
      <c r="B172" s="301"/>
      <c r="C172" s="276" t="s">
        <v>599</v>
      </c>
      <c r="D172" s="276"/>
      <c r="E172" s="276"/>
      <c r="F172" s="299" t="s">
        <v>600</v>
      </c>
      <c r="G172" s="276"/>
      <c r="H172" s="276" t="s">
        <v>661</v>
      </c>
      <c r="I172" s="276" t="s">
        <v>596</v>
      </c>
      <c r="J172" s="276">
        <v>50</v>
      </c>
      <c r="K172" s="324"/>
    </row>
    <row r="173" s="1" customFormat="1" ht="15" customHeight="1">
      <c r="B173" s="301"/>
      <c r="C173" s="276" t="s">
        <v>602</v>
      </c>
      <c r="D173" s="276"/>
      <c r="E173" s="276"/>
      <c r="F173" s="299" t="s">
        <v>594</v>
      </c>
      <c r="G173" s="276"/>
      <c r="H173" s="276" t="s">
        <v>661</v>
      </c>
      <c r="I173" s="276" t="s">
        <v>604</v>
      </c>
      <c r="J173" s="276"/>
      <c r="K173" s="324"/>
    </row>
    <row r="174" s="1" customFormat="1" ht="15" customHeight="1">
      <c r="B174" s="301"/>
      <c r="C174" s="276" t="s">
        <v>613</v>
      </c>
      <c r="D174" s="276"/>
      <c r="E174" s="276"/>
      <c r="F174" s="299" t="s">
        <v>600</v>
      </c>
      <c r="G174" s="276"/>
      <c r="H174" s="276" t="s">
        <v>661</v>
      </c>
      <c r="I174" s="276" t="s">
        <v>596</v>
      </c>
      <c r="J174" s="276">
        <v>50</v>
      </c>
      <c r="K174" s="324"/>
    </row>
    <row r="175" s="1" customFormat="1" ht="15" customHeight="1">
      <c r="B175" s="301"/>
      <c r="C175" s="276" t="s">
        <v>621</v>
      </c>
      <c r="D175" s="276"/>
      <c r="E175" s="276"/>
      <c r="F175" s="299" t="s">
        <v>600</v>
      </c>
      <c r="G175" s="276"/>
      <c r="H175" s="276" t="s">
        <v>661</v>
      </c>
      <c r="I175" s="276" t="s">
        <v>596</v>
      </c>
      <c r="J175" s="276">
        <v>50</v>
      </c>
      <c r="K175" s="324"/>
    </row>
    <row r="176" s="1" customFormat="1" ht="15" customHeight="1">
      <c r="B176" s="301"/>
      <c r="C176" s="276" t="s">
        <v>619</v>
      </c>
      <c r="D176" s="276"/>
      <c r="E176" s="276"/>
      <c r="F176" s="299" t="s">
        <v>600</v>
      </c>
      <c r="G176" s="276"/>
      <c r="H176" s="276" t="s">
        <v>661</v>
      </c>
      <c r="I176" s="276" t="s">
        <v>596</v>
      </c>
      <c r="J176" s="276">
        <v>50</v>
      </c>
      <c r="K176" s="324"/>
    </row>
    <row r="177" s="1" customFormat="1" ht="15" customHeight="1">
      <c r="B177" s="301"/>
      <c r="C177" s="276" t="s">
        <v>104</v>
      </c>
      <c r="D177" s="276"/>
      <c r="E177" s="276"/>
      <c r="F177" s="299" t="s">
        <v>594</v>
      </c>
      <c r="G177" s="276"/>
      <c r="H177" s="276" t="s">
        <v>662</v>
      </c>
      <c r="I177" s="276" t="s">
        <v>663</v>
      </c>
      <c r="J177" s="276"/>
      <c r="K177" s="324"/>
    </row>
    <row r="178" s="1" customFormat="1" ht="15" customHeight="1">
      <c r="B178" s="301"/>
      <c r="C178" s="276" t="s">
        <v>54</v>
      </c>
      <c r="D178" s="276"/>
      <c r="E178" s="276"/>
      <c r="F178" s="299" t="s">
        <v>594</v>
      </c>
      <c r="G178" s="276"/>
      <c r="H178" s="276" t="s">
        <v>664</v>
      </c>
      <c r="I178" s="276" t="s">
        <v>665</v>
      </c>
      <c r="J178" s="276">
        <v>1</v>
      </c>
      <c r="K178" s="324"/>
    </row>
    <row r="179" s="1" customFormat="1" ht="15" customHeight="1">
      <c r="B179" s="301"/>
      <c r="C179" s="276" t="s">
        <v>50</v>
      </c>
      <c r="D179" s="276"/>
      <c r="E179" s="276"/>
      <c r="F179" s="299" t="s">
        <v>594</v>
      </c>
      <c r="G179" s="276"/>
      <c r="H179" s="276" t="s">
        <v>666</v>
      </c>
      <c r="I179" s="276" t="s">
        <v>596</v>
      </c>
      <c r="J179" s="276">
        <v>20</v>
      </c>
      <c r="K179" s="324"/>
    </row>
    <row r="180" s="1" customFormat="1" ht="15" customHeight="1">
      <c r="B180" s="301"/>
      <c r="C180" s="276" t="s">
        <v>51</v>
      </c>
      <c r="D180" s="276"/>
      <c r="E180" s="276"/>
      <c r="F180" s="299" t="s">
        <v>594</v>
      </c>
      <c r="G180" s="276"/>
      <c r="H180" s="276" t="s">
        <v>667</v>
      </c>
      <c r="I180" s="276" t="s">
        <v>596</v>
      </c>
      <c r="J180" s="276">
        <v>255</v>
      </c>
      <c r="K180" s="324"/>
    </row>
    <row r="181" s="1" customFormat="1" ht="15" customHeight="1">
      <c r="B181" s="301"/>
      <c r="C181" s="276" t="s">
        <v>105</v>
      </c>
      <c r="D181" s="276"/>
      <c r="E181" s="276"/>
      <c r="F181" s="299" t="s">
        <v>594</v>
      </c>
      <c r="G181" s="276"/>
      <c r="H181" s="276" t="s">
        <v>558</v>
      </c>
      <c r="I181" s="276" t="s">
        <v>596</v>
      </c>
      <c r="J181" s="276">
        <v>10</v>
      </c>
      <c r="K181" s="324"/>
    </row>
    <row r="182" s="1" customFormat="1" ht="15" customHeight="1">
      <c r="B182" s="301"/>
      <c r="C182" s="276" t="s">
        <v>106</v>
      </c>
      <c r="D182" s="276"/>
      <c r="E182" s="276"/>
      <c r="F182" s="299" t="s">
        <v>594</v>
      </c>
      <c r="G182" s="276"/>
      <c r="H182" s="276" t="s">
        <v>668</v>
      </c>
      <c r="I182" s="276" t="s">
        <v>629</v>
      </c>
      <c r="J182" s="276"/>
      <c r="K182" s="324"/>
    </row>
    <row r="183" s="1" customFormat="1" ht="15" customHeight="1">
      <c r="B183" s="301"/>
      <c r="C183" s="276" t="s">
        <v>669</v>
      </c>
      <c r="D183" s="276"/>
      <c r="E183" s="276"/>
      <c r="F183" s="299" t="s">
        <v>594</v>
      </c>
      <c r="G183" s="276"/>
      <c r="H183" s="276" t="s">
        <v>670</v>
      </c>
      <c r="I183" s="276" t="s">
        <v>629</v>
      </c>
      <c r="J183" s="276"/>
      <c r="K183" s="324"/>
    </row>
    <row r="184" s="1" customFormat="1" ht="15" customHeight="1">
      <c r="B184" s="301"/>
      <c r="C184" s="276" t="s">
        <v>658</v>
      </c>
      <c r="D184" s="276"/>
      <c r="E184" s="276"/>
      <c r="F184" s="299" t="s">
        <v>594</v>
      </c>
      <c r="G184" s="276"/>
      <c r="H184" s="276" t="s">
        <v>671</v>
      </c>
      <c r="I184" s="276" t="s">
        <v>629</v>
      </c>
      <c r="J184" s="276"/>
      <c r="K184" s="324"/>
    </row>
    <row r="185" s="1" customFormat="1" ht="15" customHeight="1">
      <c r="B185" s="301"/>
      <c r="C185" s="276" t="s">
        <v>108</v>
      </c>
      <c r="D185" s="276"/>
      <c r="E185" s="276"/>
      <c r="F185" s="299" t="s">
        <v>600</v>
      </c>
      <c r="G185" s="276"/>
      <c r="H185" s="276" t="s">
        <v>672</v>
      </c>
      <c r="I185" s="276" t="s">
        <v>596</v>
      </c>
      <c r="J185" s="276">
        <v>50</v>
      </c>
      <c r="K185" s="324"/>
    </row>
    <row r="186" s="1" customFormat="1" ht="15" customHeight="1">
      <c r="B186" s="301"/>
      <c r="C186" s="276" t="s">
        <v>673</v>
      </c>
      <c r="D186" s="276"/>
      <c r="E186" s="276"/>
      <c r="F186" s="299" t="s">
        <v>600</v>
      </c>
      <c r="G186" s="276"/>
      <c r="H186" s="276" t="s">
        <v>674</v>
      </c>
      <c r="I186" s="276" t="s">
        <v>675</v>
      </c>
      <c r="J186" s="276"/>
      <c r="K186" s="324"/>
    </row>
    <row r="187" s="1" customFormat="1" ht="15" customHeight="1">
      <c r="B187" s="301"/>
      <c r="C187" s="276" t="s">
        <v>676</v>
      </c>
      <c r="D187" s="276"/>
      <c r="E187" s="276"/>
      <c r="F187" s="299" t="s">
        <v>600</v>
      </c>
      <c r="G187" s="276"/>
      <c r="H187" s="276" t="s">
        <v>677</v>
      </c>
      <c r="I187" s="276" t="s">
        <v>675</v>
      </c>
      <c r="J187" s="276"/>
      <c r="K187" s="324"/>
    </row>
    <row r="188" s="1" customFormat="1" ht="15" customHeight="1">
      <c r="B188" s="301"/>
      <c r="C188" s="276" t="s">
        <v>678</v>
      </c>
      <c r="D188" s="276"/>
      <c r="E188" s="276"/>
      <c r="F188" s="299" t="s">
        <v>600</v>
      </c>
      <c r="G188" s="276"/>
      <c r="H188" s="276" t="s">
        <v>679</v>
      </c>
      <c r="I188" s="276" t="s">
        <v>675</v>
      </c>
      <c r="J188" s="276"/>
      <c r="K188" s="324"/>
    </row>
    <row r="189" s="1" customFormat="1" ht="15" customHeight="1">
      <c r="B189" s="301"/>
      <c r="C189" s="337" t="s">
        <v>680</v>
      </c>
      <c r="D189" s="276"/>
      <c r="E189" s="276"/>
      <c r="F189" s="299" t="s">
        <v>600</v>
      </c>
      <c r="G189" s="276"/>
      <c r="H189" s="276" t="s">
        <v>681</v>
      </c>
      <c r="I189" s="276" t="s">
        <v>682</v>
      </c>
      <c r="J189" s="338" t="s">
        <v>683</v>
      </c>
      <c r="K189" s="324"/>
    </row>
    <row r="190" s="1" customFormat="1" ht="15" customHeight="1">
      <c r="B190" s="301"/>
      <c r="C190" s="337" t="s">
        <v>39</v>
      </c>
      <c r="D190" s="276"/>
      <c r="E190" s="276"/>
      <c r="F190" s="299" t="s">
        <v>594</v>
      </c>
      <c r="G190" s="276"/>
      <c r="H190" s="273" t="s">
        <v>684</v>
      </c>
      <c r="I190" s="276" t="s">
        <v>685</v>
      </c>
      <c r="J190" s="276"/>
      <c r="K190" s="324"/>
    </row>
    <row r="191" s="1" customFormat="1" ht="15" customHeight="1">
      <c r="B191" s="301"/>
      <c r="C191" s="337" t="s">
        <v>686</v>
      </c>
      <c r="D191" s="276"/>
      <c r="E191" s="276"/>
      <c r="F191" s="299" t="s">
        <v>594</v>
      </c>
      <c r="G191" s="276"/>
      <c r="H191" s="276" t="s">
        <v>687</v>
      </c>
      <c r="I191" s="276" t="s">
        <v>629</v>
      </c>
      <c r="J191" s="276"/>
      <c r="K191" s="324"/>
    </row>
    <row r="192" s="1" customFormat="1" ht="15" customHeight="1">
      <c r="B192" s="301"/>
      <c r="C192" s="337" t="s">
        <v>688</v>
      </c>
      <c r="D192" s="276"/>
      <c r="E192" s="276"/>
      <c r="F192" s="299" t="s">
        <v>594</v>
      </c>
      <c r="G192" s="276"/>
      <c r="H192" s="276" t="s">
        <v>689</v>
      </c>
      <c r="I192" s="276" t="s">
        <v>629</v>
      </c>
      <c r="J192" s="276"/>
      <c r="K192" s="324"/>
    </row>
    <row r="193" s="1" customFormat="1" ht="15" customHeight="1">
      <c r="B193" s="301"/>
      <c r="C193" s="337" t="s">
        <v>690</v>
      </c>
      <c r="D193" s="276"/>
      <c r="E193" s="276"/>
      <c r="F193" s="299" t="s">
        <v>600</v>
      </c>
      <c r="G193" s="276"/>
      <c r="H193" s="276" t="s">
        <v>691</v>
      </c>
      <c r="I193" s="276" t="s">
        <v>629</v>
      </c>
      <c r="J193" s="276"/>
      <c r="K193" s="324"/>
    </row>
    <row r="194" s="1" customFormat="1" ht="15" customHeight="1">
      <c r="B194" s="330"/>
      <c r="C194" s="339"/>
      <c r="D194" s="310"/>
      <c r="E194" s="310"/>
      <c r="F194" s="310"/>
      <c r="G194" s="310"/>
      <c r="H194" s="310"/>
      <c r="I194" s="310"/>
      <c r="J194" s="310"/>
      <c r="K194" s="331"/>
    </row>
    <row r="195" s="1" customFormat="1" ht="18.75" customHeight="1">
      <c r="B195" s="312"/>
      <c r="C195" s="322"/>
      <c r="D195" s="322"/>
      <c r="E195" s="322"/>
      <c r="F195" s="332"/>
      <c r="G195" s="322"/>
      <c r="H195" s="322"/>
      <c r="I195" s="322"/>
      <c r="J195" s="322"/>
      <c r="K195" s="312"/>
    </row>
    <row r="196" s="1" customFormat="1" ht="18.75" customHeight="1">
      <c r="B196" s="312"/>
      <c r="C196" s="322"/>
      <c r="D196" s="322"/>
      <c r="E196" s="322"/>
      <c r="F196" s="332"/>
      <c r="G196" s="322"/>
      <c r="H196" s="322"/>
      <c r="I196" s="322"/>
      <c r="J196" s="322"/>
      <c r="K196" s="312"/>
    </row>
    <row r="197" s="1" customFormat="1" ht="18.75" customHeight="1">
      <c r="B197" s="284"/>
      <c r="C197" s="284"/>
      <c r="D197" s="284"/>
      <c r="E197" s="284"/>
      <c r="F197" s="284"/>
      <c r="G197" s="284"/>
      <c r="H197" s="284"/>
      <c r="I197" s="284"/>
      <c r="J197" s="284"/>
      <c r="K197" s="284"/>
    </row>
    <row r="198" s="1" customFormat="1" ht="13.5">
      <c r="B198" s="263"/>
      <c r="C198" s="264"/>
      <c r="D198" s="264"/>
      <c r="E198" s="264"/>
      <c r="F198" s="264"/>
      <c r="G198" s="264"/>
      <c r="H198" s="264"/>
      <c r="I198" s="264"/>
      <c r="J198" s="264"/>
      <c r="K198" s="265"/>
    </row>
    <row r="199" s="1" customFormat="1" ht="21">
      <c r="B199" s="266"/>
      <c r="C199" s="267" t="s">
        <v>692</v>
      </c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5.5" customHeight="1">
      <c r="B200" s="266"/>
      <c r="C200" s="340" t="s">
        <v>693</v>
      </c>
      <c r="D200" s="340"/>
      <c r="E200" s="340"/>
      <c r="F200" s="340" t="s">
        <v>694</v>
      </c>
      <c r="G200" s="341"/>
      <c r="H200" s="340" t="s">
        <v>695</v>
      </c>
      <c r="I200" s="340"/>
      <c r="J200" s="340"/>
      <c r="K200" s="268"/>
    </row>
    <row r="201" s="1" customFormat="1" ht="5.25" customHeight="1">
      <c r="B201" s="301"/>
      <c r="C201" s="296"/>
      <c r="D201" s="296"/>
      <c r="E201" s="296"/>
      <c r="F201" s="296"/>
      <c r="G201" s="322"/>
      <c r="H201" s="296"/>
      <c r="I201" s="296"/>
      <c r="J201" s="296"/>
      <c r="K201" s="324"/>
    </row>
    <row r="202" s="1" customFormat="1" ht="15" customHeight="1">
      <c r="B202" s="301"/>
      <c r="C202" s="276" t="s">
        <v>685</v>
      </c>
      <c r="D202" s="276"/>
      <c r="E202" s="276"/>
      <c r="F202" s="299" t="s">
        <v>40</v>
      </c>
      <c r="G202" s="276"/>
      <c r="H202" s="276" t="s">
        <v>696</v>
      </c>
      <c r="I202" s="276"/>
      <c r="J202" s="276"/>
      <c r="K202" s="324"/>
    </row>
    <row r="203" s="1" customFormat="1" ht="15" customHeight="1">
      <c r="B203" s="301"/>
      <c r="C203" s="276"/>
      <c r="D203" s="276"/>
      <c r="E203" s="276"/>
      <c r="F203" s="299" t="s">
        <v>41</v>
      </c>
      <c r="G203" s="276"/>
      <c r="H203" s="276" t="s">
        <v>697</v>
      </c>
      <c r="I203" s="276"/>
      <c r="J203" s="276"/>
      <c r="K203" s="324"/>
    </row>
    <row r="204" s="1" customFormat="1" ht="15" customHeight="1">
      <c r="B204" s="301"/>
      <c r="C204" s="276"/>
      <c r="D204" s="276"/>
      <c r="E204" s="276"/>
      <c r="F204" s="299" t="s">
        <v>44</v>
      </c>
      <c r="G204" s="276"/>
      <c r="H204" s="276" t="s">
        <v>698</v>
      </c>
      <c r="I204" s="276"/>
      <c r="J204" s="276"/>
      <c r="K204" s="324"/>
    </row>
    <row r="205" s="1" customFormat="1" ht="15" customHeight="1">
      <c r="B205" s="301"/>
      <c r="C205" s="276"/>
      <c r="D205" s="276"/>
      <c r="E205" s="276"/>
      <c r="F205" s="299" t="s">
        <v>42</v>
      </c>
      <c r="G205" s="276"/>
      <c r="H205" s="276" t="s">
        <v>699</v>
      </c>
      <c r="I205" s="276"/>
      <c r="J205" s="276"/>
      <c r="K205" s="324"/>
    </row>
    <row r="206" s="1" customFormat="1" ht="15" customHeight="1">
      <c r="B206" s="301"/>
      <c r="C206" s="276"/>
      <c r="D206" s="276"/>
      <c r="E206" s="276"/>
      <c r="F206" s="299" t="s">
        <v>43</v>
      </c>
      <c r="G206" s="276"/>
      <c r="H206" s="276" t="s">
        <v>700</v>
      </c>
      <c r="I206" s="276"/>
      <c r="J206" s="276"/>
      <c r="K206" s="324"/>
    </row>
    <row r="207" s="1" customFormat="1" ht="15" customHeight="1">
      <c r="B207" s="301"/>
      <c r="C207" s="276"/>
      <c r="D207" s="276"/>
      <c r="E207" s="276"/>
      <c r="F207" s="299"/>
      <c r="G207" s="276"/>
      <c r="H207" s="276"/>
      <c r="I207" s="276"/>
      <c r="J207" s="276"/>
      <c r="K207" s="324"/>
    </row>
    <row r="208" s="1" customFormat="1" ht="15" customHeight="1">
      <c r="B208" s="301"/>
      <c r="C208" s="276" t="s">
        <v>641</v>
      </c>
      <c r="D208" s="276"/>
      <c r="E208" s="276"/>
      <c r="F208" s="299" t="s">
        <v>75</v>
      </c>
      <c r="G208" s="276"/>
      <c r="H208" s="276" t="s">
        <v>701</v>
      </c>
      <c r="I208" s="276"/>
      <c r="J208" s="276"/>
      <c r="K208" s="324"/>
    </row>
    <row r="209" s="1" customFormat="1" ht="15" customHeight="1">
      <c r="B209" s="301"/>
      <c r="C209" s="276"/>
      <c r="D209" s="276"/>
      <c r="E209" s="276"/>
      <c r="F209" s="299" t="s">
        <v>536</v>
      </c>
      <c r="G209" s="276"/>
      <c r="H209" s="276" t="s">
        <v>537</v>
      </c>
      <c r="I209" s="276"/>
      <c r="J209" s="276"/>
      <c r="K209" s="324"/>
    </row>
    <row r="210" s="1" customFormat="1" ht="15" customHeight="1">
      <c r="B210" s="301"/>
      <c r="C210" s="276"/>
      <c r="D210" s="276"/>
      <c r="E210" s="276"/>
      <c r="F210" s="299" t="s">
        <v>534</v>
      </c>
      <c r="G210" s="276"/>
      <c r="H210" s="276" t="s">
        <v>702</v>
      </c>
      <c r="I210" s="276"/>
      <c r="J210" s="276"/>
      <c r="K210" s="324"/>
    </row>
    <row r="211" s="1" customFormat="1" ht="15" customHeight="1">
      <c r="B211" s="342"/>
      <c r="C211" s="276"/>
      <c r="D211" s="276"/>
      <c r="E211" s="276"/>
      <c r="F211" s="299" t="s">
        <v>538</v>
      </c>
      <c r="G211" s="337"/>
      <c r="H211" s="328" t="s">
        <v>539</v>
      </c>
      <c r="I211" s="328"/>
      <c r="J211" s="328"/>
      <c r="K211" s="343"/>
    </row>
    <row r="212" s="1" customFormat="1" ht="15" customHeight="1">
      <c r="B212" s="342"/>
      <c r="C212" s="276"/>
      <c r="D212" s="276"/>
      <c r="E212" s="276"/>
      <c r="F212" s="299" t="s">
        <v>540</v>
      </c>
      <c r="G212" s="337"/>
      <c r="H212" s="328" t="s">
        <v>703</v>
      </c>
      <c r="I212" s="328"/>
      <c r="J212" s="328"/>
      <c r="K212" s="343"/>
    </row>
    <row r="213" s="1" customFormat="1" ht="15" customHeight="1">
      <c r="B213" s="342"/>
      <c r="C213" s="276"/>
      <c r="D213" s="276"/>
      <c r="E213" s="276"/>
      <c r="F213" s="299"/>
      <c r="G213" s="337"/>
      <c r="H213" s="328"/>
      <c r="I213" s="328"/>
      <c r="J213" s="328"/>
      <c r="K213" s="343"/>
    </row>
    <row r="214" s="1" customFormat="1" ht="15" customHeight="1">
      <c r="B214" s="342"/>
      <c r="C214" s="276" t="s">
        <v>665</v>
      </c>
      <c r="D214" s="276"/>
      <c r="E214" s="276"/>
      <c r="F214" s="299">
        <v>1</v>
      </c>
      <c r="G214" s="337"/>
      <c r="H214" s="328" t="s">
        <v>704</v>
      </c>
      <c r="I214" s="328"/>
      <c r="J214" s="328"/>
      <c r="K214" s="343"/>
    </row>
    <row r="215" s="1" customFormat="1" ht="15" customHeight="1">
      <c r="B215" s="342"/>
      <c r="C215" s="276"/>
      <c r="D215" s="276"/>
      <c r="E215" s="276"/>
      <c r="F215" s="299">
        <v>2</v>
      </c>
      <c r="G215" s="337"/>
      <c r="H215" s="328" t="s">
        <v>705</v>
      </c>
      <c r="I215" s="328"/>
      <c r="J215" s="328"/>
      <c r="K215" s="343"/>
    </row>
    <row r="216" s="1" customFormat="1" ht="15" customHeight="1">
      <c r="B216" s="342"/>
      <c r="C216" s="276"/>
      <c r="D216" s="276"/>
      <c r="E216" s="276"/>
      <c r="F216" s="299">
        <v>3</v>
      </c>
      <c r="G216" s="337"/>
      <c r="H216" s="328" t="s">
        <v>706</v>
      </c>
      <c r="I216" s="328"/>
      <c r="J216" s="328"/>
      <c r="K216" s="343"/>
    </row>
    <row r="217" s="1" customFormat="1" ht="15" customHeight="1">
      <c r="B217" s="342"/>
      <c r="C217" s="276"/>
      <c r="D217" s="276"/>
      <c r="E217" s="276"/>
      <c r="F217" s="299">
        <v>4</v>
      </c>
      <c r="G217" s="337"/>
      <c r="H217" s="328" t="s">
        <v>707</v>
      </c>
      <c r="I217" s="328"/>
      <c r="J217" s="328"/>
      <c r="K217" s="343"/>
    </row>
    <row r="218" s="1" customFormat="1" ht="12.75" customHeight="1">
      <c r="B218" s="344"/>
      <c r="C218" s="345"/>
      <c r="D218" s="345"/>
      <c r="E218" s="345"/>
      <c r="F218" s="345"/>
      <c r="G218" s="345"/>
      <c r="H218" s="345"/>
      <c r="I218" s="345"/>
      <c r="J218" s="345"/>
      <c r="K218" s="34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Kadlecová Hana Ing.</dc:creator>
  <cp:lastModifiedBy>Kadlecová Hana Ing.</cp:lastModifiedBy>
  <dcterms:created xsi:type="dcterms:W3CDTF">2021-02-05T15:50:48Z</dcterms:created>
  <dcterms:modified xsi:type="dcterms:W3CDTF">2021-02-05T15:50:52Z</dcterms:modified>
</cp:coreProperties>
</file>